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2019年度予算/"/>
    </mc:Choice>
  </mc:AlternateContent>
  <bookViews>
    <workbookView xWindow="3780" yWindow="460" windowWidth="25120" windowHeight="1354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F53" i="79" l="1"/>
  <c r="CF99" i="79"/>
  <c r="CF100" i="79"/>
  <c r="C75" i="82"/>
  <c r="CE49" i="79"/>
  <c r="CG47" i="79"/>
  <c r="CH47" i="79"/>
  <c r="CF103" i="79"/>
  <c r="BD12" i="79"/>
  <c r="BD15" i="79"/>
  <c r="BD14" i="79"/>
  <c r="BD19" i="79"/>
  <c r="BD27" i="79"/>
  <c r="BD35" i="79"/>
  <c r="BD37" i="79"/>
  <c r="BD40" i="79"/>
  <c r="BD43" i="79"/>
  <c r="BD47" i="79"/>
  <c r="BD49" i="79"/>
  <c r="BD55" i="79"/>
  <c r="BD60" i="79"/>
  <c r="BD65" i="79"/>
  <c r="BD81" i="79"/>
  <c r="BD53" i="79"/>
  <c r="BD88" i="79"/>
  <c r="BD92" i="79"/>
  <c r="BD91" i="79"/>
  <c r="BD99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20" i="79"/>
  <c r="AR20" i="79"/>
  <c r="AM20" i="79"/>
  <c r="Y20" i="79"/>
  <c r="S20" i="79"/>
  <c r="O20" i="79"/>
  <c r="G20" i="79"/>
  <c r="AX20" i="79"/>
  <c r="CE20" i="79"/>
  <c r="CG20" i="79"/>
  <c r="CG19" i="79"/>
  <c r="CF16" i="79"/>
  <c r="CF15" i="79"/>
  <c r="CF18" i="79"/>
  <c r="CF14" i="79"/>
  <c r="CF4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2" i="79"/>
  <c r="BA15" i="79"/>
  <c r="BA14" i="79"/>
  <c r="BA19" i="79"/>
  <c r="BA27" i="79"/>
  <c r="BA35" i="79"/>
  <c r="BA37" i="79"/>
  <c r="BA40" i="79"/>
  <c r="BA43" i="79"/>
  <c r="BA47" i="79"/>
  <c r="BA49" i="79"/>
  <c r="BA55" i="79"/>
  <c r="BA60" i="79"/>
  <c r="BA65" i="79"/>
  <c r="BA81" i="79"/>
  <c r="BA53" i="79"/>
  <c r="BA88" i="79"/>
  <c r="BA92" i="79"/>
  <c r="BA91" i="79"/>
  <c r="BA99" i="79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H49" i="79"/>
  <c r="I49" i="79"/>
  <c r="J49" i="79"/>
  <c r="K49" i="79"/>
  <c r="L49" i="79"/>
  <c r="M49" i="79"/>
  <c r="N49" i="79"/>
  <c r="O49" i="79"/>
  <c r="B49" i="79"/>
  <c r="C49" i="79"/>
  <c r="D49" i="79"/>
  <c r="E49" i="79"/>
  <c r="F49" i="79"/>
  <c r="G49" i="79"/>
  <c r="CM29" i="79"/>
  <c r="P50" i="79"/>
  <c r="P49" i="79"/>
  <c r="Q49" i="79"/>
  <c r="R49" i="79"/>
  <c r="S49" i="79"/>
  <c r="CK123" i="79"/>
  <c r="AY49" i="79"/>
  <c r="AZ49" i="79"/>
  <c r="BE49" i="79"/>
  <c r="BF49" i="79"/>
  <c r="BG49" i="79"/>
  <c r="BH49" i="79"/>
  <c r="BI49" i="79"/>
  <c r="BJ49" i="79"/>
  <c r="BK49" i="79"/>
  <c r="BL49" i="79"/>
  <c r="BM49" i="79"/>
  <c r="BN49" i="79"/>
  <c r="BO49" i="79"/>
  <c r="BP49" i="79"/>
  <c r="BQ49" i="79"/>
  <c r="BR49" i="79"/>
  <c r="BS49" i="79"/>
  <c r="BT49" i="79"/>
  <c r="BU49" i="79"/>
  <c r="BV49" i="79"/>
  <c r="BW49" i="79"/>
  <c r="BX49" i="79"/>
  <c r="BY49" i="79"/>
  <c r="BZ49" i="79"/>
  <c r="CA49" i="79"/>
  <c r="CB49" i="79"/>
  <c r="CC49" i="79"/>
  <c r="CD49" i="79"/>
  <c r="BB49" i="79"/>
  <c r="BC49" i="79"/>
  <c r="CK124" i="79"/>
  <c r="CK122" i="79"/>
  <c r="CK125" i="79"/>
  <c r="CK127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2" i="79"/>
  <c r="BB15" i="79"/>
  <c r="BB14" i="79"/>
  <c r="BB19" i="79"/>
  <c r="BB27" i="79"/>
  <c r="BB35" i="79"/>
  <c r="BB37" i="79"/>
  <c r="BB40" i="79"/>
  <c r="BB43" i="79"/>
  <c r="BB47" i="79"/>
  <c r="BB55" i="79"/>
  <c r="BB60" i="79"/>
  <c r="BB65" i="79"/>
  <c r="BB81" i="79"/>
  <c r="BB53" i="79"/>
  <c r="BB88" i="79"/>
  <c r="BB92" i="79"/>
  <c r="BB91" i="79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9" i="79"/>
  <c r="BC114" i="79"/>
  <c r="BC116" i="79"/>
  <c r="BC106" i="79"/>
  <c r="BC111" i="79"/>
  <c r="BC92" i="79"/>
  <c r="BC91" i="79"/>
  <c r="BC88" i="79"/>
  <c r="BC81" i="79"/>
  <c r="BC65" i="79"/>
  <c r="BC60" i="79"/>
  <c r="BC55" i="79"/>
  <c r="BC53" i="79"/>
  <c r="BC43" i="79"/>
  <c r="BC40" i="79"/>
  <c r="BC37" i="79"/>
  <c r="BC35" i="79"/>
  <c r="BC27" i="79"/>
  <c r="BC15" i="79"/>
  <c r="BC14" i="79"/>
  <c r="BC12" i="79"/>
  <c r="C83" i="82"/>
  <c r="I83" i="82"/>
  <c r="E128" i="79"/>
  <c r="E130" i="79"/>
  <c r="E114" i="79"/>
  <c r="E106" i="79"/>
  <c r="E111" i="79"/>
  <c r="E92" i="79"/>
  <c r="E91" i="79"/>
  <c r="E88" i="79"/>
  <c r="E81" i="79"/>
  <c r="E65" i="79"/>
  <c r="E60" i="79"/>
  <c r="E55" i="79"/>
  <c r="E43" i="79"/>
  <c r="E40" i="79"/>
  <c r="E37" i="79"/>
  <c r="E35" i="79"/>
  <c r="E27" i="79"/>
  <c r="E19" i="79"/>
  <c r="E15" i="79"/>
  <c r="E14" i="79"/>
  <c r="E12" i="79"/>
  <c r="CK92" i="79"/>
  <c r="CM92" i="79"/>
  <c r="CK90" i="79"/>
  <c r="CM90" i="79"/>
  <c r="CK89" i="79"/>
  <c r="CM89" i="79"/>
  <c r="CK126" i="79"/>
  <c r="A2" i="79"/>
  <c r="A1" i="79"/>
  <c r="CF12" i="79"/>
  <c r="CF19" i="79"/>
  <c r="CF27" i="79"/>
  <c r="CF35" i="79"/>
  <c r="CF37" i="79"/>
  <c r="CF43" i="79"/>
  <c r="CF47" i="79"/>
  <c r="F61" i="82"/>
  <c r="CM100" i="79"/>
  <c r="CM99" i="79"/>
  <c r="CM98" i="79"/>
  <c r="CM91" i="79"/>
  <c r="CM96" i="79"/>
  <c r="CK97" i="79"/>
  <c r="CM97" i="79"/>
  <c r="F51" i="82"/>
  <c r="F124" i="82"/>
  <c r="F126" i="82"/>
  <c r="CF92" i="79"/>
  <c r="CF91" i="79"/>
  <c r="AW50" i="79"/>
  <c r="AR50" i="79"/>
  <c r="AM50" i="79"/>
  <c r="Y50" i="79"/>
  <c r="O50" i="79"/>
  <c r="G50" i="79"/>
  <c r="CE50" i="79"/>
  <c r="B55" i="79"/>
  <c r="B60" i="79"/>
  <c r="B65" i="79"/>
  <c r="B81" i="79"/>
  <c r="C81" i="79"/>
  <c r="D81" i="79"/>
  <c r="F81" i="79"/>
  <c r="G81" i="79"/>
  <c r="B88" i="79"/>
  <c r="B92" i="79"/>
  <c r="B91" i="79"/>
  <c r="C55" i="79"/>
  <c r="C60" i="79"/>
  <c r="C65" i="79"/>
  <c r="C88" i="79"/>
  <c r="D88" i="79"/>
  <c r="F88" i="79"/>
  <c r="G88" i="79"/>
  <c r="C92" i="79"/>
  <c r="D55" i="79"/>
  <c r="D60" i="79"/>
  <c r="D65" i="79"/>
  <c r="D92" i="79"/>
  <c r="D91" i="79"/>
  <c r="F55" i="79"/>
  <c r="F60" i="79"/>
  <c r="F65" i="79"/>
  <c r="F92" i="79"/>
  <c r="F91" i="79"/>
  <c r="H55" i="79"/>
  <c r="H60" i="79"/>
  <c r="H65" i="79"/>
  <c r="H81" i="79"/>
  <c r="H88" i="79"/>
  <c r="H92" i="79"/>
  <c r="H91" i="79"/>
  <c r="I55" i="79"/>
  <c r="I60" i="79"/>
  <c r="I65" i="79"/>
  <c r="I81" i="79"/>
  <c r="I88" i="79"/>
  <c r="I92" i="79"/>
  <c r="J55" i="79"/>
  <c r="J60" i="79"/>
  <c r="J65" i="79"/>
  <c r="J81" i="79"/>
  <c r="J88" i="79"/>
  <c r="J92" i="79"/>
  <c r="J91" i="79"/>
  <c r="I91" i="79"/>
  <c r="K92" i="79"/>
  <c r="K91" i="79"/>
  <c r="L92" i="79"/>
  <c r="L91" i="79"/>
  <c r="M92" i="79"/>
  <c r="M91" i="79"/>
  <c r="N92" i="79"/>
  <c r="N91" i="79"/>
  <c r="O91" i="79"/>
  <c r="K55" i="79"/>
  <c r="K60" i="79"/>
  <c r="K65" i="79"/>
  <c r="K81" i="79"/>
  <c r="K88" i="79"/>
  <c r="L55" i="79"/>
  <c r="L60" i="79"/>
  <c r="L65" i="79"/>
  <c r="L81" i="79"/>
  <c r="L88" i="79"/>
  <c r="M55" i="79"/>
  <c r="M60" i="79"/>
  <c r="M65" i="79"/>
  <c r="M81" i="79"/>
  <c r="M53" i="79"/>
  <c r="M88" i="79"/>
  <c r="N55" i="79"/>
  <c r="N60" i="79"/>
  <c r="N65" i="79"/>
  <c r="N81" i="79"/>
  <c r="N88" i="79"/>
  <c r="P55" i="79"/>
  <c r="P60" i="79"/>
  <c r="P65" i="79"/>
  <c r="P81" i="79"/>
  <c r="P53" i="79"/>
  <c r="P88" i="79"/>
  <c r="P92" i="79"/>
  <c r="P91" i="79"/>
  <c r="Q55" i="79"/>
  <c r="Q60" i="79"/>
  <c r="Q65" i="79"/>
  <c r="Q81" i="79"/>
  <c r="Q88" i="79"/>
  <c r="Q92" i="79"/>
  <c r="R55" i="79"/>
  <c r="R60" i="79"/>
  <c r="R65" i="79"/>
  <c r="R81" i="79"/>
  <c r="R88" i="79"/>
  <c r="R92" i="79"/>
  <c r="R91" i="79"/>
  <c r="T49" i="79"/>
  <c r="T55" i="79"/>
  <c r="T60" i="79"/>
  <c r="T65" i="79"/>
  <c r="T81" i="79"/>
  <c r="T88" i="79"/>
  <c r="T92" i="79"/>
  <c r="T91" i="79"/>
  <c r="U49" i="79"/>
  <c r="U55" i="79"/>
  <c r="U60" i="79"/>
  <c r="U65" i="79"/>
  <c r="U81" i="79"/>
  <c r="U53" i="79"/>
  <c r="U88" i="79"/>
  <c r="U92" i="79"/>
  <c r="U91" i="79"/>
  <c r="V49" i="79"/>
  <c r="V55" i="79"/>
  <c r="V60" i="79"/>
  <c r="V65" i="79"/>
  <c r="V81" i="79"/>
  <c r="V88" i="79"/>
  <c r="V92" i="79"/>
  <c r="V91" i="79"/>
  <c r="W49" i="79"/>
  <c r="W55" i="79"/>
  <c r="W60" i="79"/>
  <c r="W65" i="79"/>
  <c r="W81" i="79"/>
  <c r="W53" i="79"/>
  <c r="W88" i="79"/>
  <c r="W92" i="79"/>
  <c r="W91" i="79"/>
  <c r="X49" i="79"/>
  <c r="X55" i="79"/>
  <c r="X60" i="79"/>
  <c r="X65" i="79"/>
  <c r="X81" i="79"/>
  <c r="X88" i="79"/>
  <c r="X92" i="79"/>
  <c r="X91" i="79"/>
  <c r="Z49" i="79"/>
  <c r="Z55" i="79"/>
  <c r="Z60" i="79"/>
  <c r="Z65" i="79"/>
  <c r="Z81" i="79"/>
  <c r="Z88" i="79"/>
  <c r="Z92" i="79"/>
  <c r="Z91" i="79"/>
  <c r="AA49" i="79"/>
  <c r="AA55" i="79"/>
  <c r="AA60" i="79"/>
  <c r="AA65" i="79"/>
  <c r="AA81" i="79"/>
  <c r="AA88" i="79"/>
  <c r="AA92" i="79"/>
  <c r="AB49" i="79"/>
  <c r="AB55" i="79"/>
  <c r="AB60" i="79"/>
  <c r="AB65" i="79"/>
  <c r="AB81" i="79"/>
  <c r="AB88" i="79"/>
  <c r="AB92" i="79"/>
  <c r="AB91" i="79"/>
  <c r="AA91" i="79"/>
  <c r="AC92" i="79"/>
  <c r="AC91" i="79"/>
  <c r="AD92" i="79"/>
  <c r="AD91" i="79"/>
  <c r="AE92" i="79"/>
  <c r="AE91" i="79"/>
  <c r="AF92" i="79"/>
  <c r="AF91" i="79"/>
  <c r="AG92" i="79"/>
  <c r="AG91" i="79"/>
  <c r="AH92" i="79"/>
  <c r="AH91" i="79"/>
  <c r="AI92" i="79"/>
  <c r="AI91" i="79"/>
  <c r="AJ92" i="79"/>
  <c r="AJ91" i="79"/>
  <c r="AK92" i="79"/>
  <c r="AK91" i="79"/>
  <c r="AL92" i="79"/>
  <c r="AL91" i="79"/>
  <c r="AM91" i="79"/>
  <c r="AC49" i="79"/>
  <c r="AC55" i="79"/>
  <c r="AC60" i="79"/>
  <c r="AC65" i="79"/>
  <c r="AC81" i="79"/>
  <c r="AC88" i="79"/>
  <c r="AD49" i="79"/>
  <c r="AD55" i="79"/>
  <c r="AD60" i="79"/>
  <c r="AD65" i="79"/>
  <c r="AD81" i="79"/>
  <c r="AD88" i="79"/>
  <c r="AD53" i="79"/>
  <c r="AD99" i="79"/>
  <c r="AE49" i="79"/>
  <c r="AE55" i="79"/>
  <c r="AE60" i="79"/>
  <c r="AE65" i="79"/>
  <c r="AE81" i="79"/>
  <c r="AE88" i="79"/>
  <c r="AF49" i="79"/>
  <c r="AF55" i="79"/>
  <c r="AF60" i="79"/>
  <c r="AF65" i="79"/>
  <c r="AF81" i="79"/>
  <c r="AF88" i="79"/>
  <c r="AG49" i="79"/>
  <c r="AG55" i="79"/>
  <c r="AG60" i="79"/>
  <c r="AG65" i="79"/>
  <c r="AG81" i="79"/>
  <c r="AG88" i="79"/>
  <c r="AH49" i="79"/>
  <c r="AH55" i="79"/>
  <c r="AH60" i="79"/>
  <c r="AH65" i="79"/>
  <c r="AH81" i="79"/>
  <c r="AH53" i="79"/>
  <c r="AH88" i="79"/>
  <c r="AH99" i="79"/>
  <c r="AI49" i="79"/>
  <c r="AI55" i="79"/>
  <c r="AI60" i="79"/>
  <c r="AI65" i="79"/>
  <c r="AI81" i="79"/>
  <c r="AI88" i="79"/>
  <c r="AJ49" i="79"/>
  <c r="AJ55" i="79"/>
  <c r="AJ60" i="79"/>
  <c r="AJ65" i="79"/>
  <c r="AJ81" i="79"/>
  <c r="AJ88" i="79"/>
  <c r="AK49" i="79"/>
  <c r="AK55" i="79"/>
  <c r="AK60" i="79"/>
  <c r="AK65" i="79"/>
  <c r="AK81" i="79"/>
  <c r="AK88" i="79"/>
  <c r="AL49" i="79"/>
  <c r="AL55" i="79"/>
  <c r="AL60" i="79"/>
  <c r="AL65" i="79"/>
  <c r="AL81" i="79"/>
  <c r="AL88" i="79"/>
  <c r="AN49" i="79"/>
  <c r="AN55" i="79"/>
  <c r="AN60" i="79"/>
  <c r="AN65" i="79"/>
  <c r="AN81" i="79"/>
  <c r="AN88" i="79"/>
  <c r="AO88" i="79"/>
  <c r="AP88" i="79"/>
  <c r="AQ88" i="79"/>
  <c r="AR88" i="79"/>
  <c r="AN92" i="79"/>
  <c r="AN91" i="79"/>
  <c r="AO49" i="79"/>
  <c r="AO55" i="79"/>
  <c r="AO60" i="79"/>
  <c r="AO65" i="79"/>
  <c r="AO81" i="79"/>
  <c r="AO92" i="79"/>
  <c r="AP49" i="79"/>
  <c r="AP55" i="79"/>
  <c r="AP60" i="79"/>
  <c r="AP65" i="79"/>
  <c r="AP81" i="79"/>
  <c r="AP53" i="79"/>
  <c r="AP92" i="79"/>
  <c r="AP91" i="79"/>
  <c r="AQ49" i="79"/>
  <c r="AQ55" i="79"/>
  <c r="AQ60" i="79"/>
  <c r="AQ65" i="79"/>
  <c r="AQ81" i="79"/>
  <c r="AQ92" i="79"/>
  <c r="AQ91" i="79"/>
  <c r="AS49" i="79"/>
  <c r="AS55" i="79"/>
  <c r="AS60" i="79"/>
  <c r="AS65" i="79"/>
  <c r="AS81" i="79"/>
  <c r="AS88" i="79"/>
  <c r="AS92" i="79"/>
  <c r="AS91" i="79"/>
  <c r="AT49" i="79"/>
  <c r="AT55" i="79"/>
  <c r="AT60" i="79"/>
  <c r="AT65" i="79"/>
  <c r="AT81" i="79"/>
  <c r="AT88" i="79"/>
  <c r="AT92" i="79"/>
  <c r="AT91" i="79"/>
  <c r="AU49" i="79"/>
  <c r="AU55" i="79"/>
  <c r="AU60" i="79"/>
  <c r="AU65" i="79"/>
  <c r="AU81" i="79"/>
  <c r="AU88" i="79"/>
  <c r="AU92" i="79"/>
  <c r="AU91" i="79"/>
  <c r="AV49" i="79"/>
  <c r="AV55" i="79"/>
  <c r="AV60" i="79"/>
  <c r="AV65" i="79"/>
  <c r="AV81" i="79"/>
  <c r="AV88" i="79"/>
  <c r="AV92" i="79"/>
  <c r="AV91" i="79"/>
  <c r="AY55" i="79"/>
  <c r="AY60" i="79"/>
  <c r="AY65" i="79"/>
  <c r="AY81" i="79"/>
  <c r="AY88" i="79"/>
  <c r="AY92" i="79"/>
  <c r="AZ55" i="79"/>
  <c r="AZ60" i="79"/>
  <c r="AZ65" i="79"/>
  <c r="AZ81" i="79"/>
  <c r="AZ88" i="79"/>
  <c r="AZ92" i="79"/>
  <c r="AZ91" i="79"/>
  <c r="BE55" i="79"/>
  <c r="BE60" i="79"/>
  <c r="BE65" i="79"/>
  <c r="BE81" i="79"/>
  <c r="BE88" i="79"/>
  <c r="BE92" i="79"/>
  <c r="BE91" i="79"/>
  <c r="BF55" i="79"/>
  <c r="BF60" i="79"/>
  <c r="BF65" i="79"/>
  <c r="BF81" i="79"/>
  <c r="BF88" i="79"/>
  <c r="BF92" i="79"/>
  <c r="BF91" i="79"/>
  <c r="BF53" i="79"/>
  <c r="BF99" i="79"/>
  <c r="BG55" i="79"/>
  <c r="BG60" i="79"/>
  <c r="BG65" i="79"/>
  <c r="BG81" i="79"/>
  <c r="BG88" i="79"/>
  <c r="BG92" i="79"/>
  <c r="BG91" i="79"/>
  <c r="BH55" i="79"/>
  <c r="BH60" i="79"/>
  <c r="BH65" i="79"/>
  <c r="BH81" i="79"/>
  <c r="BH88" i="79"/>
  <c r="BH92" i="79"/>
  <c r="BH91" i="79"/>
  <c r="BI55" i="79"/>
  <c r="BI60" i="79"/>
  <c r="BI65" i="79"/>
  <c r="BI81" i="79"/>
  <c r="BI53" i="79"/>
  <c r="BI88" i="79"/>
  <c r="BI92" i="79"/>
  <c r="BI91" i="79"/>
  <c r="BJ55" i="79"/>
  <c r="BJ60" i="79"/>
  <c r="BJ65" i="79"/>
  <c r="BJ81" i="79"/>
  <c r="BJ88" i="79"/>
  <c r="BJ92" i="79"/>
  <c r="BJ91" i="79"/>
  <c r="BK55" i="79"/>
  <c r="BK60" i="79"/>
  <c r="BK65" i="79"/>
  <c r="BK81" i="79"/>
  <c r="BK88" i="79"/>
  <c r="BK92" i="79"/>
  <c r="BK91" i="79"/>
  <c r="BL55" i="79"/>
  <c r="BL60" i="79"/>
  <c r="BL65" i="79"/>
  <c r="BL81" i="79"/>
  <c r="BL88" i="79"/>
  <c r="BL92" i="79"/>
  <c r="BL91" i="79"/>
  <c r="BM55" i="79"/>
  <c r="BM60" i="79"/>
  <c r="BM65" i="79"/>
  <c r="BM81" i="79"/>
  <c r="BM88" i="79"/>
  <c r="BM92" i="79"/>
  <c r="BM91" i="79"/>
  <c r="BN55" i="79"/>
  <c r="BN60" i="79"/>
  <c r="BN65" i="79"/>
  <c r="BN81" i="79"/>
  <c r="BN88" i="79"/>
  <c r="BN92" i="79"/>
  <c r="BN91" i="79"/>
  <c r="BO55" i="79"/>
  <c r="BO60" i="79"/>
  <c r="BO65" i="79"/>
  <c r="BO81" i="79"/>
  <c r="BO88" i="79"/>
  <c r="BO92" i="79"/>
  <c r="BO91" i="79"/>
  <c r="BP55" i="79"/>
  <c r="BP60" i="79"/>
  <c r="BP65" i="79"/>
  <c r="BP81" i="79"/>
  <c r="BP88" i="79"/>
  <c r="BP92" i="79"/>
  <c r="BP91" i="79"/>
  <c r="BQ55" i="79"/>
  <c r="BQ60" i="79"/>
  <c r="BQ65" i="79"/>
  <c r="BQ81" i="79"/>
  <c r="BQ88" i="79"/>
  <c r="BQ92" i="79"/>
  <c r="BQ91" i="79"/>
  <c r="BR55" i="79"/>
  <c r="BR60" i="79"/>
  <c r="BR65" i="79"/>
  <c r="BR81" i="79"/>
  <c r="BR88" i="79"/>
  <c r="BR92" i="79"/>
  <c r="BR91" i="79"/>
  <c r="BS55" i="79"/>
  <c r="BS60" i="79"/>
  <c r="BS65" i="79"/>
  <c r="BS81" i="79"/>
  <c r="BS88" i="79"/>
  <c r="BS92" i="79"/>
  <c r="BS91" i="79"/>
  <c r="BT55" i="79"/>
  <c r="BT60" i="79"/>
  <c r="BT65" i="79"/>
  <c r="BT81" i="79"/>
  <c r="BT88" i="79"/>
  <c r="BT92" i="79"/>
  <c r="BT91" i="79"/>
  <c r="BU55" i="79"/>
  <c r="BU60" i="79"/>
  <c r="BU65" i="79"/>
  <c r="BU81" i="79"/>
  <c r="BU88" i="79"/>
  <c r="BU92" i="79"/>
  <c r="BU91" i="79"/>
  <c r="BV55" i="79"/>
  <c r="BV60" i="79"/>
  <c r="BV65" i="79"/>
  <c r="BV81" i="79"/>
  <c r="BV88" i="79"/>
  <c r="BV92" i="79"/>
  <c r="BV91" i="79"/>
  <c r="BW55" i="79"/>
  <c r="BW60" i="79"/>
  <c r="BW65" i="79"/>
  <c r="BW81" i="79"/>
  <c r="BW88" i="79"/>
  <c r="BW92" i="79"/>
  <c r="BW91" i="79"/>
  <c r="BX55" i="79"/>
  <c r="BX60" i="79"/>
  <c r="BX65" i="79"/>
  <c r="BX81" i="79"/>
  <c r="BX88" i="79"/>
  <c r="BX92" i="79"/>
  <c r="BX91" i="79"/>
  <c r="BY55" i="79"/>
  <c r="BY60" i="79"/>
  <c r="BY65" i="79"/>
  <c r="BY81" i="79"/>
  <c r="BY53" i="79"/>
  <c r="BY88" i="79"/>
  <c r="BY92" i="79"/>
  <c r="BY91" i="79"/>
  <c r="BY99" i="79"/>
  <c r="BZ55" i="79"/>
  <c r="BZ60" i="79"/>
  <c r="BZ65" i="79"/>
  <c r="BZ81" i="79"/>
  <c r="BZ88" i="79"/>
  <c r="BZ92" i="79"/>
  <c r="BZ91" i="79"/>
  <c r="CA55" i="79"/>
  <c r="CA60" i="79"/>
  <c r="CA65" i="79"/>
  <c r="CA81" i="79"/>
  <c r="CA88" i="79"/>
  <c r="CA92" i="79"/>
  <c r="CA91" i="79"/>
  <c r="CB55" i="79"/>
  <c r="CB60" i="79"/>
  <c r="CB65" i="79"/>
  <c r="CB81" i="79"/>
  <c r="CB88" i="79"/>
  <c r="CB92" i="79"/>
  <c r="CB91" i="79"/>
  <c r="CC55" i="79"/>
  <c r="CC60" i="79"/>
  <c r="CC65" i="79"/>
  <c r="CC81" i="79"/>
  <c r="CC88" i="79"/>
  <c r="CC92" i="79"/>
  <c r="CC91" i="79"/>
  <c r="CD55" i="79"/>
  <c r="CD60" i="79"/>
  <c r="CD65" i="79"/>
  <c r="CD81" i="79"/>
  <c r="CD88" i="79"/>
  <c r="CD92" i="79"/>
  <c r="CD91" i="79"/>
  <c r="CG12" i="79"/>
  <c r="CG15" i="79"/>
  <c r="CG14" i="79"/>
  <c r="CG27" i="79"/>
  <c r="CG35" i="79"/>
  <c r="CG37" i="79"/>
  <c r="CG40" i="79"/>
  <c r="CG43" i="79"/>
  <c r="CG53" i="79"/>
  <c r="CG88" i="79"/>
  <c r="CG91" i="79"/>
  <c r="BE19" i="79"/>
  <c r="BE12" i="79"/>
  <c r="BE15" i="79"/>
  <c r="BE14" i="79"/>
  <c r="BE27" i="79"/>
  <c r="BE35" i="79"/>
  <c r="BE37" i="79"/>
  <c r="BE40" i="79"/>
  <c r="BE43" i="79"/>
  <c r="BF19" i="79"/>
  <c r="BF12" i="79"/>
  <c r="BF15" i="79"/>
  <c r="BF14" i="79"/>
  <c r="BF27" i="79"/>
  <c r="BF35" i="79"/>
  <c r="BF37" i="79"/>
  <c r="BF40" i="79"/>
  <c r="BF43" i="79"/>
  <c r="BF47" i="79"/>
  <c r="BG19" i="79"/>
  <c r="BG12" i="79"/>
  <c r="BG15" i="79"/>
  <c r="BG14" i="79"/>
  <c r="BG27" i="79"/>
  <c r="BG35" i="79"/>
  <c r="BG37" i="79"/>
  <c r="BG40" i="79"/>
  <c r="BG43" i="79"/>
  <c r="BG47" i="79"/>
  <c r="BH19" i="79"/>
  <c r="BH12" i="79"/>
  <c r="BH15" i="79"/>
  <c r="BH14" i="79"/>
  <c r="BH27" i="79"/>
  <c r="BH35" i="79"/>
  <c r="BH37" i="79"/>
  <c r="BH40" i="79"/>
  <c r="BH43" i="79"/>
  <c r="BI19" i="79"/>
  <c r="BI12" i="79"/>
  <c r="BI15" i="79"/>
  <c r="BI14" i="79"/>
  <c r="BI27" i="79"/>
  <c r="BI35" i="79"/>
  <c r="BI37" i="79"/>
  <c r="BI40" i="79"/>
  <c r="BI43" i="79"/>
  <c r="BJ19" i="79"/>
  <c r="BJ12" i="79"/>
  <c r="BJ15" i="79"/>
  <c r="BJ14" i="79"/>
  <c r="BJ27" i="79"/>
  <c r="BJ35" i="79"/>
  <c r="BJ37" i="79"/>
  <c r="BJ40" i="79"/>
  <c r="BJ43" i="79"/>
  <c r="BK19" i="79"/>
  <c r="BK12" i="79"/>
  <c r="BK15" i="79"/>
  <c r="BK14" i="79"/>
  <c r="BK27" i="79"/>
  <c r="BK35" i="79"/>
  <c r="BK37" i="79"/>
  <c r="BK40" i="79"/>
  <c r="BK43" i="79"/>
  <c r="BK47" i="79"/>
  <c r="BL19" i="79"/>
  <c r="BL12" i="79"/>
  <c r="BL15" i="79"/>
  <c r="BL14" i="79"/>
  <c r="BL27" i="79"/>
  <c r="BL35" i="79"/>
  <c r="BL37" i="79"/>
  <c r="BL40" i="79"/>
  <c r="BL43" i="79"/>
  <c r="BM19" i="79"/>
  <c r="BM12" i="79"/>
  <c r="BM15" i="79"/>
  <c r="BM14" i="79"/>
  <c r="BM27" i="79"/>
  <c r="BM35" i="79"/>
  <c r="BM37" i="79"/>
  <c r="BM40" i="79"/>
  <c r="BM43" i="79"/>
  <c r="BN19" i="79"/>
  <c r="BN12" i="79"/>
  <c r="BN15" i="79"/>
  <c r="BN14" i="79"/>
  <c r="BN27" i="79"/>
  <c r="BN35" i="79"/>
  <c r="BN37" i="79"/>
  <c r="BN40" i="79"/>
  <c r="BN43" i="79"/>
  <c r="BO19" i="79"/>
  <c r="BO12" i="79"/>
  <c r="BO15" i="79"/>
  <c r="BO14" i="79"/>
  <c r="BO27" i="79"/>
  <c r="BO35" i="79"/>
  <c r="BO37" i="79"/>
  <c r="BO40" i="79"/>
  <c r="BO43" i="79"/>
  <c r="BP19" i="79"/>
  <c r="BP12" i="79"/>
  <c r="BP15" i="79"/>
  <c r="BP14" i="79"/>
  <c r="BP27" i="79"/>
  <c r="BP35" i="79"/>
  <c r="BP37" i="79"/>
  <c r="BP40" i="79"/>
  <c r="BP43" i="79"/>
  <c r="BP47" i="79"/>
  <c r="BQ19" i="79"/>
  <c r="BQ12" i="79"/>
  <c r="BQ15" i="79"/>
  <c r="BQ14" i="79"/>
  <c r="BQ27" i="79"/>
  <c r="BQ35" i="79"/>
  <c r="BQ37" i="79"/>
  <c r="BQ40" i="79"/>
  <c r="BQ43" i="79"/>
  <c r="BR19" i="79"/>
  <c r="BR12" i="79"/>
  <c r="BR15" i="79"/>
  <c r="BR14" i="79"/>
  <c r="BR27" i="79"/>
  <c r="BR35" i="79"/>
  <c r="BR37" i="79"/>
  <c r="BR40" i="79"/>
  <c r="BR43" i="79"/>
  <c r="BS19" i="79"/>
  <c r="BS12" i="79"/>
  <c r="BS15" i="79"/>
  <c r="BS14" i="79"/>
  <c r="BS27" i="79"/>
  <c r="BS35" i="79"/>
  <c r="BS37" i="79"/>
  <c r="BS40" i="79"/>
  <c r="BS43" i="79"/>
  <c r="BS47" i="79"/>
  <c r="BT19" i="79"/>
  <c r="BT12" i="79"/>
  <c r="BT15" i="79"/>
  <c r="BT14" i="79"/>
  <c r="BT27" i="79"/>
  <c r="BT35" i="79"/>
  <c r="BT37" i="79"/>
  <c r="BT40" i="79"/>
  <c r="BT43" i="79"/>
  <c r="BT47" i="79"/>
  <c r="BU19" i="79"/>
  <c r="BU12" i="79"/>
  <c r="BU15" i="79"/>
  <c r="BU14" i="79"/>
  <c r="BU27" i="79"/>
  <c r="BU35" i="79"/>
  <c r="BU37" i="79"/>
  <c r="BU40" i="79"/>
  <c r="BU43" i="79"/>
  <c r="BV19" i="79"/>
  <c r="BV12" i="79"/>
  <c r="BV15" i="79"/>
  <c r="BV14" i="79"/>
  <c r="BV27" i="79"/>
  <c r="BV35" i="79"/>
  <c r="BV37" i="79"/>
  <c r="BV40" i="79"/>
  <c r="BV43" i="79"/>
  <c r="BW19" i="79"/>
  <c r="BW12" i="79"/>
  <c r="BW15" i="79"/>
  <c r="BW14" i="79"/>
  <c r="BW27" i="79"/>
  <c r="BW35" i="79"/>
  <c r="BW37" i="79"/>
  <c r="BW40" i="79"/>
  <c r="BW43" i="79"/>
  <c r="BX19" i="79"/>
  <c r="BX12" i="79"/>
  <c r="BX15" i="79"/>
  <c r="BX14" i="79"/>
  <c r="BX27" i="79"/>
  <c r="BX35" i="79"/>
  <c r="BX37" i="79"/>
  <c r="BX40" i="79"/>
  <c r="BX43" i="79"/>
  <c r="BY19" i="79"/>
  <c r="BY12" i="79"/>
  <c r="BY15" i="79"/>
  <c r="BY14" i="79"/>
  <c r="BY27" i="79"/>
  <c r="BY35" i="79"/>
  <c r="BY37" i="79"/>
  <c r="BY40" i="79"/>
  <c r="BY43" i="79"/>
  <c r="BZ19" i="79"/>
  <c r="BZ12" i="79"/>
  <c r="BZ15" i="79"/>
  <c r="BZ14" i="79"/>
  <c r="BZ27" i="79"/>
  <c r="BZ35" i="79"/>
  <c r="BZ37" i="79"/>
  <c r="BZ40" i="79"/>
  <c r="BZ43" i="79"/>
  <c r="BZ47" i="79"/>
  <c r="CA19" i="79"/>
  <c r="CA12" i="79"/>
  <c r="CA15" i="79"/>
  <c r="CA14" i="79"/>
  <c r="CA27" i="79"/>
  <c r="CA35" i="79"/>
  <c r="CA37" i="79"/>
  <c r="CA40" i="79"/>
  <c r="CA43" i="79"/>
  <c r="CA47" i="79"/>
  <c r="CB19" i="79"/>
  <c r="CB12" i="79"/>
  <c r="CB15" i="79"/>
  <c r="CB14" i="79"/>
  <c r="CB27" i="79"/>
  <c r="CB35" i="79"/>
  <c r="CB37" i="79"/>
  <c r="CB40" i="79"/>
  <c r="CB43" i="79"/>
  <c r="CC19" i="79"/>
  <c r="CC12" i="79"/>
  <c r="CC15" i="79"/>
  <c r="CC14" i="79"/>
  <c r="CC27" i="79"/>
  <c r="CC35" i="79"/>
  <c r="CC37" i="79"/>
  <c r="CC40" i="79"/>
  <c r="CC43" i="79"/>
  <c r="CD19" i="79"/>
  <c r="CD12" i="79"/>
  <c r="CD15" i="79"/>
  <c r="CD14" i="79"/>
  <c r="CD27" i="79"/>
  <c r="CD35" i="79"/>
  <c r="CD37" i="79"/>
  <c r="CD40" i="79"/>
  <c r="CD43" i="79"/>
  <c r="CD47" i="79"/>
  <c r="AZ19" i="79"/>
  <c r="AZ12" i="79"/>
  <c r="AZ15" i="79"/>
  <c r="AZ27" i="79"/>
  <c r="AZ35" i="79"/>
  <c r="AZ37" i="79"/>
  <c r="AZ40" i="79"/>
  <c r="AZ43" i="79"/>
  <c r="AY19" i="79"/>
  <c r="AY27" i="79"/>
  <c r="AY35" i="79"/>
  <c r="AY37" i="79"/>
  <c r="AY40" i="79"/>
  <c r="AY12" i="79"/>
  <c r="AY15" i="79"/>
  <c r="AY43" i="79"/>
  <c r="AT12" i="79"/>
  <c r="AT15" i="79"/>
  <c r="AS15" i="79"/>
  <c r="AU15" i="79"/>
  <c r="AV15" i="79"/>
  <c r="AW15" i="79"/>
  <c r="AT14" i="79"/>
  <c r="AT19" i="79"/>
  <c r="AT27" i="79"/>
  <c r="AT35" i="79"/>
  <c r="AT37" i="79"/>
  <c r="AS37" i="79"/>
  <c r="AU37" i="79"/>
  <c r="AV37" i="79"/>
  <c r="AW37" i="79"/>
  <c r="AT40" i="79"/>
  <c r="AT43" i="79"/>
  <c r="AU12" i="79"/>
  <c r="AU14" i="79"/>
  <c r="AS14" i="79"/>
  <c r="AV14" i="79"/>
  <c r="AW14" i="79"/>
  <c r="AU19" i="79"/>
  <c r="AU27" i="79"/>
  <c r="AU35" i="79"/>
  <c r="AU40" i="79"/>
  <c r="AU43" i="79"/>
  <c r="AV12" i="79"/>
  <c r="AV19" i="79"/>
  <c r="AS19" i="79"/>
  <c r="AW19" i="79"/>
  <c r="AV27" i="79"/>
  <c r="AV35" i="79"/>
  <c r="AV40" i="79"/>
  <c r="AV43" i="79"/>
  <c r="AS27" i="79"/>
  <c r="AS35" i="79"/>
  <c r="AS40" i="79"/>
  <c r="AS12" i="79"/>
  <c r="AS43" i="79"/>
  <c r="AS47" i="79"/>
  <c r="AO12" i="79"/>
  <c r="AO15" i="79"/>
  <c r="AO14" i="79"/>
  <c r="AO19" i="79"/>
  <c r="AO27" i="79"/>
  <c r="AO35" i="79"/>
  <c r="AO37" i="79"/>
  <c r="AO40" i="79"/>
  <c r="AO43" i="79"/>
  <c r="AP12" i="79"/>
  <c r="AP15" i="79"/>
  <c r="AP14" i="79"/>
  <c r="AP19" i="79"/>
  <c r="AP27" i="79"/>
  <c r="AP35" i="79"/>
  <c r="AP37" i="79"/>
  <c r="AP40" i="79"/>
  <c r="AP43" i="79"/>
  <c r="AQ12" i="79"/>
  <c r="AQ15" i="79"/>
  <c r="AQ14" i="79"/>
  <c r="AQ19" i="79"/>
  <c r="AQ27" i="79"/>
  <c r="AQ35" i="79"/>
  <c r="AQ37" i="79"/>
  <c r="AQ40" i="79"/>
  <c r="AQ43" i="79"/>
  <c r="AN19" i="79"/>
  <c r="AN27" i="79"/>
  <c r="AN35" i="79"/>
  <c r="AN37" i="79"/>
  <c r="AN40" i="79"/>
  <c r="AN12" i="79"/>
  <c r="AN15" i="79"/>
  <c r="AN14" i="79"/>
  <c r="AN43" i="79"/>
  <c r="AA12" i="79"/>
  <c r="AA15" i="79"/>
  <c r="AA14" i="79"/>
  <c r="AA19" i="79"/>
  <c r="AA27" i="79"/>
  <c r="AA35" i="79"/>
  <c r="AA37" i="79"/>
  <c r="AA40" i="79"/>
  <c r="AA43" i="79"/>
  <c r="AB12" i="79"/>
  <c r="AB15" i="79"/>
  <c r="AB19" i="79"/>
  <c r="AB27" i="79"/>
  <c r="AB35" i="79"/>
  <c r="AB37" i="79"/>
  <c r="AB40" i="79"/>
  <c r="AB43" i="79"/>
  <c r="AC12" i="79"/>
  <c r="AC15" i="79"/>
  <c r="AC14" i="79"/>
  <c r="AC19" i="79"/>
  <c r="AC27" i="79"/>
  <c r="AC35" i="79"/>
  <c r="AC37" i="79"/>
  <c r="AC40" i="79"/>
  <c r="AC43" i="79"/>
  <c r="AD12" i="79"/>
  <c r="AD15" i="79"/>
  <c r="AD14" i="79"/>
  <c r="AD19" i="79"/>
  <c r="AD27" i="79"/>
  <c r="AD35" i="79"/>
  <c r="AD37" i="79"/>
  <c r="AD40" i="79"/>
  <c r="AD43" i="79"/>
  <c r="AE12" i="79"/>
  <c r="AE15" i="79"/>
  <c r="AE14" i="79"/>
  <c r="AE19" i="79"/>
  <c r="AE27" i="79"/>
  <c r="AE35" i="79"/>
  <c r="AE37" i="79"/>
  <c r="AE40" i="79"/>
  <c r="AE43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H12" i="79"/>
  <c r="AH15" i="79"/>
  <c r="AH14" i="79"/>
  <c r="AH19" i="79"/>
  <c r="AH27" i="79"/>
  <c r="AH35" i="79"/>
  <c r="AH37" i="79"/>
  <c r="AH40" i="79"/>
  <c r="AH43" i="79"/>
  <c r="AI12" i="79"/>
  <c r="AI15" i="79"/>
  <c r="AI14" i="79"/>
  <c r="AI19" i="79"/>
  <c r="AI27" i="79"/>
  <c r="AI35" i="79"/>
  <c r="AI37" i="79"/>
  <c r="AI40" i="79"/>
  <c r="AI43" i="79"/>
  <c r="AJ12" i="79"/>
  <c r="AJ15" i="79"/>
  <c r="AJ14" i="79"/>
  <c r="AJ19" i="79"/>
  <c r="AJ27" i="79"/>
  <c r="AJ35" i="79"/>
  <c r="AJ37" i="79"/>
  <c r="AJ40" i="79"/>
  <c r="AJ43" i="79"/>
  <c r="AK12" i="79"/>
  <c r="AK15" i="79"/>
  <c r="AK14" i="79"/>
  <c r="AK19" i="79"/>
  <c r="AK27" i="79"/>
  <c r="AK35" i="79"/>
  <c r="AK37" i="79"/>
  <c r="AK40" i="79"/>
  <c r="AK43" i="79"/>
  <c r="AL12" i="79"/>
  <c r="AL15" i="79"/>
  <c r="AL14" i="79"/>
  <c r="AL19" i="79"/>
  <c r="AL27" i="79"/>
  <c r="AL35" i="79"/>
  <c r="AL37" i="79"/>
  <c r="AL40" i="79"/>
  <c r="AL43" i="79"/>
  <c r="Z19" i="79"/>
  <c r="Z27" i="79"/>
  <c r="Z35" i="79"/>
  <c r="Z37" i="79"/>
  <c r="Z40" i="79"/>
  <c r="Z12" i="79"/>
  <c r="Z15" i="79"/>
  <c r="Z14" i="79"/>
  <c r="Z43" i="79"/>
  <c r="U12" i="79"/>
  <c r="U15" i="79"/>
  <c r="U14" i="79"/>
  <c r="U19" i="79"/>
  <c r="U27" i="79"/>
  <c r="U35" i="79"/>
  <c r="U37" i="79"/>
  <c r="U40" i="79"/>
  <c r="U43" i="79"/>
  <c r="V12" i="79"/>
  <c r="V15" i="79"/>
  <c r="V14" i="79"/>
  <c r="V19" i="79"/>
  <c r="V27" i="79"/>
  <c r="V35" i="79"/>
  <c r="V37" i="79"/>
  <c r="V40" i="79"/>
  <c r="V43" i="79"/>
  <c r="W12" i="79"/>
  <c r="W15" i="79"/>
  <c r="W14" i="79"/>
  <c r="W19" i="79"/>
  <c r="W27" i="79"/>
  <c r="W35" i="79"/>
  <c r="W37" i="79"/>
  <c r="W40" i="79"/>
  <c r="W43" i="79"/>
  <c r="X12" i="79"/>
  <c r="X15" i="79"/>
  <c r="X14" i="79"/>
  <c r="X19" i="79"/>
  <c r="X27" i="79"/>
  <c r="X35" i="79"/>
  <c r="X37" i="79"/>
  <c r="X40" i="79"/>
  <c r="X43" i="79"/>
  <c r="T19" i="79"/>
  <c r="Y19" i="79"/>
  <c r="T27" i="79"/>
  <c r="T35" i="79"/>
  <c r="T37" i="79"/>
  <c r="T40" i="79"/>
  <c r="T12" i="79"/>
  <c r="T15" i="79"/>
  <c r="T43" i="79"/>
  <c r="Y43" i="79"/>
  <c r="Q12" i="79"/>
  <c r="Q15" i="79"/>
  <c r="Q14" i="79"/>
  <c r="Q19" i="79"/>
  <c r="P19" i="79"/>
  <c r="R19" i="79"/>
  <c r="S19" i="79"/>
  <c r="Q27" i="79"/>
  <c r="Q35" i="79"/>
  <c r="Q37" i="79"/>
  <c r="Q40" i="79"/>
  <c r="P40" i="79"/>
  <c r="R40" i="79"/>
  <c r="S40" i="79"/>
  <c r="Q43" i="79"/>
  <c r="R12" i="79"/>
  <c r="R15" i="79"/>
  <c r="R27" i="79"/>
  <c r="R35" i="79"/>
  <c r="R37" i="79"/>
  <c r="R43" i="79"/>
  <c r="P12" i="79"/>
  <c r="S12" i="79"/>
  <c r="P15" i="79"/>
  <c r="P35" i="79"/>
  <c r="S35" i="79"/>
  <c r="P37" i="79"/>
  <c r="P43" i="79"/>
  <c r="S43" i="79"/>
  <c r="I12" i="79"/>
  <c r="I15" i="79"/>
  <c r="I19" i="79"/>
  <c r="I27" i="79"/>
  <c r="I35" i="79"/>
  <c r="I37" i="79"/>
  <c r="I40" i="79"/>
  <c r="I43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L12" i="79"/>
  <c r="L15" i="79"/>
  <c r="L14" i="79"/>
  <c r="L19" i="79"/>
  <c r="L27" i="79"/>
  <c r="L35" i="79"/>
  <c r="L37" i="79"/>
  <c r="L40" i="79"/>
  <c r="L43" i="79"/>
  <c r="M12" i="79"/>
  <c r="M15" i="79"/>
  <c r="M14" i="79"/>
  <c r="M19" i="79"/>
  <c r="M27" i="79"/>
  <c r="M35" i="79"/>
  <c r="M37" i="79"/>
  <c r="M40" i="79"/>
  <c r="M43" i="79"/>
  <c r="N12" i="79"/>
  <c r="N15" i="79"/>
  <c r="N14" i="79"/>
  <c r="N19" i="79"/>
  <c r="N27" i="79"/>
  <c r="N35" i="79"/>
  <c r="N37" i="79"/>
  <c r="N40" i="79"/>
  <c r="N43" i="79"/>
  <c r="H12" i="79"/>
  <c r="H15" i="79"/>
  <c r="H14" i="79"/>
  <c r="H19" i="79"/>
  <c r="H27" i="79"/>
  <c r="H35" i="79"/>
  <c r="H37" i="79"/>
  <c r="H40" i="79"/>
  <c r="H43" i="79"/>
  <c r="F12" i="79"/>
  <c r="F15" i="79"/>
  <c r="F14" i="79"/>
  <c r="F19" i="79"/>
  <c r="F27" i="79"/>
  <c r="F35" i="79"/>
  <c r="F37" i="79"/>
  <c r="F40" i="79"/>
  <c r="F43" i="79"/>
  <c r="D12" i="79"/>
  <c r="D15" i="79"/>
  <c r="D19" i="79"/>
  <c r="D27" i="79"/>
  <c r="D35" i="79"/>
  <c r="D37" i="79"/>
  <c r="D40" i="79"/>
  <c r="D43" i="79"/>
  <c r="C12" i="79"/>
  <c r="C15" i="79"/>
  <c r="C19" i="79"/>
  <c r="C27" i="79"/>
  <c r="C35" i="79"/>
  <c r="C37" i="79"/>
  <c r="B37" i="79"/>
  <c r="G37" i="79"/>
  <c r="C40" i="79"/>
  <c r="C43" i="79"/>
  <c r="B12" i="79"/>
  <c r="B15" i="79"/>
  <c r="B14" i="79"/>
  <c r="B19" i="79"/>
  <c r="G19" i="79"/>
  <c r="B27" i="79"/>
  <c r="G27" i="79"/>
  <c r="B35" i="79"/>
  <c r="B40" i="79"/>
  <c r="G40" i="79"/>
  <c r="B43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F106" i="79"/>
  <c r="CF111" i="79"/>
  <c r="CF114" i="79"/>
  <c r="CF116" i="79"/>
  <c r="CF128" i="79"/>
  <c r="CF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5" i="79"/>
  <c r="AR75" i="79"/>
  <c r="AM75" i="79"/>
  <c r="Y75" i="79"/>
  <c r="S75" i="79"/>
  <c r="O75" i="79"/>
  <c r="G75" i="79"/>
  <c r="CE75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Y91" i="79"/>
  <c r="AP130" i="79"/>
  <c r="J130" i="79"/>
  <c r="I116" i="79"/>
  <c r="O92" i="79"/>
  <c r="AV53" i="79"/>
  <c r="AV99" i="79"/>
  <c r="AI53" i="79"/>
  <c r="AI99" i="79"/>
  <c r="AP116" i="79"/>
  <c r="L111" i="79"/>
  <c r="L117" i="79"/>
  <c r="AO91" i="79"/>
  <c r="AR91" i="79"/>
  <c r="AR92" i="79"/>
  <c r="Q91" i="79"/>
  <c r="S91" i="79"/>
  <c r="S92" i="79"/>
  <c r="AW106" i="79"/>
  <c r="X111" i="79"/>
  <c r="R14" i="79"/>
  <c r="R47" i="79"/>
  <c r="G60" i="79"/>
  <c r="Y92" i="79"/>
  <c r="CA53" i="79"/>
  <c r="CA99" i="79"/>
  <c r="BW53" i="79"/>
  <c r="BW99" i="79"/>
  <c r="BK53" i="79"/>
  <c r="BG53" i="79"/>
  <c r="AG53" i="79"/>
  <c r="AG99" i="79"/>
  <c r="O81" i="79"/>
  <c r="I14" i="79"/>
  <c r="I47" i="79"/>
  <c r="AY14" i="79"/>
  <c r="AT53" i="79"/>
  <c r="AT99" i="79"/>
  <c r="AW60" i="79"/>
  <c r="AR15" i="79"/>
  <c r="AT47" i="79"/>
  <c r="AT100" i="79"/>
  <c r="AZ53" i="79"/>
  <c r="AW49" i="79"/>
  <c r="AR49" i="79"/>
  <c r="O12" i="79"/>
  <c r="CE12" i="79"/>
  <c r="AY47" i="79"/>
  <c r="S81" i="79"/>
  <c r="C91" i="79"/>
  <c r="G92" i="79"/>
  <c r="Y60" i="79"/>
  <c r="AR128" i="79"/>
  <c r="Y40" i="79"/>
  <c r="G128" i="79"/>
  <c r="V47" i="79"/>
  <c r="BJ47" i="79"/>
  <c r="AW91" i="79"/>
  <c r="Y81" i="79"/>
  <c r="I53" i="79"/>
  <c r="I99" i="79"/>
  <c r="AB111" i="79"/>
  <c r="AB117" i="79"/>
  <c r="AM106" i="79"/>
  <c r="G111" i="79"/>
  <c r="D14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BH53" i="79"/>
  <c r="BR53" i="79"/>
  <c r="CC53" i="79"/>
  <c r="AY53" i="79"/>
  <c r="AY99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AV47" i="79"/>
  <c r="BN47" i="79"/>
  <c r="BN53" i="79"/>
  <c r="CE65" i="79"/>
  <c r="AR55" i="79"/>
  <c r="AN53" i="79"/>
  <c r="AN99" i="79"/>
  <c r="AL53" i="79"/>
  <c r="AL99" i="79"/>
  <c r="AK53" i="79"/>
  <c r="AK99" i="79"/>
  <c r="AF53" i="79"/>
  <c r="AF99" i="79"/>
  <c r="N53" i="79"/>
  <c r="J53" i="79"/>
  <c r="H53" i="79"/>
  <c r="H99" i="79"/>
  <c r="D53" i="79"/>
  <c r="B53" i="79"/>
  <c r="B99" i="79"/>
  <c r="C53" i="79"/>
  <c r="C99" i="79"/>
  <c r="D99" i="79"/>
  <c r="E53" i="79"/>
  <c r="E99" i="79"/>
  <c r="F53" i="79"/>
  <c r="F99" i="79"/>
  <c r="G99" i="79"/>
  <c r="G133" i="79"/>
  <c r="BW47" i="79"/>
  <c r="BV53" i="79"/>
  <c r="BV99" i="79"/>
  <c r="BU53" i="79"/>
  <c r="BU99" i="79"/>
  <c r="BM53" i="79"/>
  <c r="BJ53" i="79"/>
  <c r="BE53" i="79"/>
  <c r="BE99" i="79"/>
  <c r="AU53" i="79"/>
  <c r="AW55" i="79"/>
  <c r="AQ53" i="79"/>
  <c r="AQ99" i="79"/>
  <c r="AJ53" i="79"/>
  <c r="AJ99" i="79"/>
  <c r="AJ47" i="79"/>
  <c r="AJ103" i="79"/>
  <c r="AU116" i="79"/>
  <c r="AW114" i="79"/>
  <c r="H116" i="79"/>
  <c r="O114" i="79"/>
  <c r="AW12" i="79"/>
  <c r="AU47" i="79"/>
  <c r="AU99" i="79"/>
  <c r="AU100" i="79"/>
  <c r="AW35" i="79"/>
  <c r="C117" i="79"/>
  <c r="AN116" i="79"/>
  <c r="AR114" i="79"/>
  <c r="Q116" i="79"/>
  <c r="Q117" i="79"/>
  <c r="S114" i="79"/>
  <c r="D47" i="79"/>
  <c r="T117" i="79"/>
  <c r="F47" i="79"/>
  <c r="F100" i="79"/>
  <c r="X47" i="79"/>
  <c r="AJ100" i="79"/>
  <c r="G65" i="79"/>
  <c r="AM15" i="79"/>
  <c r="AB14" i="79"/>
  <c r="AB47" i="79"/>
  <c r="AW111" i="79"/>
  <c r="AA130" i="79"/>
  <c r="AM130" i="79"/>
  <c r="AM128" i="79"/>
  <c r="S128" i="79"/>
  <c r="P130" i="79"/>
  <c r="S130" i="79"/>
  <c r="AV103" i="79"/>
  <c r="AM35" i="79"/>
  <c r="AC47" i="79"/>
  <c r="Y15" i="79"/>
  <c r="T14" i="79"/>
  <c r="T47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M47" i="79"/>
  <c r="S37" i="79"/>
  <c r="Q4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47" i="79"/>
  <c r="AQ100" i="79"/>
  <c r="V53" i="79"/>
  <c r="V99" i="79"/>
  <c r="T53" i="79"/>
  <c r="T99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BX47" i="79"/>
  <c r="O55" i="79"/>
  <c r="AX55" i="79"/>
  <c r="L53" i="79"/>
  <c r="L99" i="79"/>
  <c r="Z53" i="79"/>
  <c r="Z99" i="79"/>
  <c r="R53" i="79"/>
  <c r="R99" i="79"/>
  <c r="P117" i="79"/>
  <c r="Y114" i="79"/>
  <c r="AN47" i="79"/>
  <c r="CE40" i="79"/>
  <c r="AM12" i="79"/>
  <c r="Z47" i="79"/>
  <c r="CE27" i="79"/>
  <c r="CE37" i="79"/>
  <c r="BE47" i="79"/>
  <c r="AC53" i="79"/>
  <c r="AB53" i="79"/>
  <c r="AM60" i="79"/>
  <c r="AA53" i="79"/>
  <c r="AA99" i="79"/>
  <c r="G12" i="79"/>
  <c r="E47" i="79"/>
  <c r="K53" i="79"/>
  <c r="K99" i="79"/>
  <c r="O60" i="79"/>
  <c r="G53" i="79"/>
  <c r="CE106" i="79"/>
  <c r="CE55" i="79"/>
  <c r="AW130" i="79"/>
  <c r="O40" i="79"/>
  <c r="K47" i="79"/>
  <c r="BO53" i="79"/>
  <c r="X53" i="79"/>
  <c r="X99" i="79"/>
  <c r="X103" i="79"/>
  <c r="S50" i="79"/>
  <c r="AX50" i="79"/>
  <c r="P29" i="79"/>
  <c r="P27" i="79"/>
  <c r="S27" i="79"/>
  <c r="AR12" i="79"/>
  <c r="AM27" i="79"/>
  <c r="AZ14" i="79"/>
  <c r="AZ47" i="79"/>
  <c r="CE15" i="79"/>
  <c r="CE43" i="79"/>
  <c r="AX75" i="79"/>
  <c r="CH75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AE53" i="79"/>
  <c r="BW100" i="79"/>
  <c r="G106" i="79"/>
  <c r="O15" i="79"/>
  <c r="CE92" i="79"/>
  <c r="AP99" i="79"/>
  <c r="C12" i="82"/>
  <c r="I12" i="82"/>
  <c r="AR43" i="79"/>
  <c r="AX43" i="79"/>
  <c r="AW40" i="79"/>
  <c r="AS53" i="79"/>
  <c r="AW53" i="79"/>
  <c r="G15" i="79"/>
  <c r="C14" i="79"/>
  <c r="G14" i="79"/>
  <c r="BT53" i="79"/>
  <c r="BT99" i="79"/>
  <c r="T130" i="79"/>
  <c r="Y130" i="79"/>
  <c r="O35" i="79"/>
  <c r="AI47" i="79"/>
  <c r="AI100" i="79"/>
  <c r="AI103" i="79"/>
  <c r="AI118" i="79"/>
  <c r="AI120" i="79"/>
  <c r="AI131" i="79"/>
  <c r="AO53" i="79"/>
  <c r="AA117" i="79"/>
  <c r="AR53" i="79"/>
  <c r="AO99" i="79"/>
  <c r="AR99" i="79"/>
  <c r="AR133" i="79"/>
  <c r="D100" i="79"/>
  <c r="Y14" i="79"/>
  <c r="K103" i="79"/>
  <c r="AR111" i="79"/>
  <c r="CF50" i="79"/>
  <c r="CG50" i="79"/>
  <c r="AY103" i="79"/>
  <c r="C57" i="82"/>
  <c r="I57" i="82"/>
  <c r="C47" i="79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47" i="79"/>
  <c r="AP100" i="79"/>
  <c r="AO47" i="79"/>
  <c r="AO103" i="79"/>
  <c r="BL47" i="79"/>
  <c r="CE81" i="79"/>
  <c r="S116" i="79"/>
  <c r="G35" i="79"/>
  <c r="S15" i="79"/>
  <c r="AX15" i="79"/>
  <c r="P14" i="79"/>
  <c r="CE35" i="79"/>
  <c r="CC47" i="79"/>
  <c r="BR47" i="79"/>
  <c r="CE88" i="79"/>
  <c r="AM88" i="79"/>
  <c r="AX88" i="79"/>
  <c r="W99" i="79"/>
  <c r="M99" i="79"/>
  <c r="S111" i="79"/>
  <c r="N47" i="79"/>
  <c r="AR14" i="79"/>
  <c r="CB53" i="79"/>
  <c r="CB99" i="79"/>
  <c r="BL53" i="79"/>
  <c r="U99" i="79"/>
  <c r="Q53" i="79"/>
  <c r="S53" i="79"/>
  <c r="F127" i="82"/>
  <c r="Q99" i="79"/>
  <c r="Q103" i="79"/>
  <c r="Q100" i="79"/>
  <c r="P99" i="79"/>
  <c r="S99" i="79"/>
  <c r="S133" i="79"/>
  <c r="S14" i="79"/>
  <c r="P47" i="79"/>
  <c r="P103" i="79"/>
  <c r="AX19" i="79"/>
  <c r="E103" i="79"/>
  <c r="BC99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4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99" i="79"/>
  <c r="BB100" i="79"/>
  <c r="C25" i="82"/>
  <c r="I25" i="82"/>
  <c r="CH125" i="79"/>
  <c r="C121" i="82"/>
  <c r="I121" i="82"/>
  <c r="CE14" i="79"/>
  <c r="CA100" i="79"/>
  <c r="CA103" i="79"/>
  <c r="AE99" i="79"/>
  <c r="BN99" i="79"/>
  <c r="BT103" i="79"/>
  <c r="BT100" i="79"/>
  <c r="BE100" i="79"/>
  <c r="BE103" i="79"/>
  <c r="BE118" i="79"/>
  <c r="J99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47" i="79"/>
  <c r="AA100" i="79"/>
  <c r="CE91" i="79"/>
  <c r="BL99" i="79"/>
  <c r="G116" i="79"/>
  <c r="F103" i="79"/>
  <c r="F118" i="79"/>
  <c r="F120" i="79"/>
  <c r="F131" i="79"/>
  <c r="BP117" i="79"/>
  <c r="BJ117" i="79"/>
  <c r="CG117" i="79"/>
  <c r="BZ53" i="79"/>
  <c r="BO99" i="79"/>
  <c r="L47" i="79"/>
  <c r="L100" i="79"/>
  <c r="AR116" i="79"/>
  <c r="BQ117" i="79"/>
  <c r="AR117" i="79"/>
  <c r="N99" i="79"/>
  <c r="N103" i="79"/>
  <c r="AO118" i="79"/>
  <c r="AO120" i="79"/>
  <c r="AO131" i="79"/>
  <c r="K100" i="79"/>
  <c r="AB99" i="79"/>
  <c r="AB103" i="79"/>
  <c r="BJ99" i="79"/>
  <c r="J100" i="79"/>
  <c r="BH99" i="79"/>
  <c r="AY100" i="79"/>
  <c r="BG99" i="79"/>
  <c r="BG100" i="79"/>
  <c r="AV100" i="79"/>
  <c r="BU117" i="79"/>
  <c r="BQ47" i="79"/>
  <c r="G117" i="79"/>
  <c r="Q118" i="79"/>
  <c r="Q120" i="79"/>
  <c r="Q131" i="79"/>
  <c r="AC99" i="79"/>
  <c r="BM99" i="79"/>
  <c r="AZ99" i="79"/>
  <c r="BK99" i="79"/>
  <c r="BK100" i="79"/>
  <c r="BV117" i="79"/>
  <c r="CF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99" i="79"/>
  <c r="O133" i="79"/>
  <c r="AA103" i="79"/>
  <c r="AA118" i="79"/>
  <c r="AA120" i="79"/>
  <c r="AA131" i="79"/>
  <c r="AX130" i="79"/>
  <c r="CH130" i="79"/>
  <c r="C126" i="82"/>
  <c r="I126" i="82"/>
  <c r="Y99" i="79"/>
  <c r="Y133" i="79"/>
  <c r="P100" i="79"/>
  <c r="S47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F49" i="79"/>
  <c r="C100" i="79"/>
  <c r="AW47" i="79"/>
  <c r="AY118" i="79"/>
  <c r="AY120" i="79"/>
  <c r="AY131" i="79"/>
  <c r="AQ103" i="79"/>
  <c r="AQ118" i="79"/>
  <c r="AQ120" i="79"/>
  <c r="AQ131" i="79"/>
  <c r="Z100" i="79"/>
  <c r="AR47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AS99" i="79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B47" i="79"/>
  <c r="AD47" i="79"/>
  <c r="CC99" i="79"/>
  <c r="CC103" i="79"/>
  <c r="CC118" i="79"/>
  <c r="CC120" i="79"/>
  <c r="CC131" i="79"/>
  <c r="BQ53" i="79"/>
  <c r="BQ99" i="79"/>
  <c r="AM65" i="79"/>
  <c r="AX65" i="79"/>
  <c r="CK93" i="79"/>
  <c r="CK94" i="79"/>
  <c r="X117" i="79"/>
  <c r="X118" i="79"/>
  <c r="X120" i="79"/>
  <c r="X131" i="79"/>
  <c r="AL47" i="79"/>
  <c r="AL100" i="79"/>
  <c r="AK47" i="79"/>
  <c r="AE47" i="79"/>
  <c r="AE103" i="79"/>
  <c r="AE118" i="79"/>
  <c r="AE120" i="79"/>
  <c r="AE131" i="79"/>
  <c r="BY47" i="79"/>
  <c r="BI47" i="79"/>
  <c r="BH47" i="79"/>
  <c r="BZ99" i="79"/>
  <c r="BZ100" i="79"/>
  <c r="BR99" i="79"/>
  <c r="BR103" i="79"/>
  <c r="BI99" i="79"/>
  <c r="Z117" i="79"/>
  <c r="Z118" i="79"/>
  <c r="Z120" i="79"/>
  <c r="N117" i="79"/>
  <c r="N118" i="79"/>
  <c r="N120" i="79"/>
  <c r="N131" i="79"/>
  <c r="O37" i="79"/>
  <c r="W47" i="79"/>
  <c r="U47" i="79"/>
  <c r="CB47" i="79"/>
  <c r="CB103" i="79"/>
  <c r="CB118" i="79"/>
  <c r="CB120" i="79"/>
  <c r="CB131" i="79"/>
  <c r="BV47" i="79"/>
  <c r="BV100" i="79"/>
  <c r="BU47" i="79"/>
  <c r="BO47" i="79"/>
  <c r="BO103" i="79"/>
  <c r="CD53" i="79"/>
  <c r="CD99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AH47" i="79"/>
  <c r="AG47" i="79"/>
  <c r="BX53" i="79"/>
  <c r="BX99" i="79"/>
  <c r="BX103" i="79"/>
  <c r="BS53" i="79"/>
  <c r="BS99" i="79"/>
  <c r="BS100" i="79"/>
  <c r="BP53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M99" i="79"/>
  <c r="AE100" i="79"/>
  <c r="AX91" i="79"/>
  <c r="E118" i="79"/>
  <c r="E120" i="79"/>
  <c r="BX118" i="79"/>
  <c r="BX120" i="79"/>
  <c r="BX131" i="79"/>
  <c r="O53" i="79"/>
  <c r="BM47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H47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CE47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M47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99" i="79"/>
  <c r="AW133" i="79"/>
  <c r="AS103" i="79"/>
  <c r="AS118" i="79"/>
  <c r="AS120" i="79"/>
  <c r="AS131" i="79"/>
  <c r="AS100" i="79"/>
  <c r="AW100" i="79"/>
  <c r="G47" i="79"/>
  <c r="U100" i="79"/>
  <c r="U103" i="79"/>
  <c r="U118" i="79"/>
  <c r="M118" i="79"/>
  <c r="M120" i="79"/>
  <c r="M131" i="79"/>
  <c r="R118" i="79"/>
  <c r="Y47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M93" i="79"/>
  <c r="CC100" i="79"/>
  <c r="BP99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AX99" i="79"/>
  <c r="O47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CE99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X47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G49" i="79"/>
  <c r="CG99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M94" i="79"/>
  <c r="CK95" i="79"/>
  <c r="CM95" i="79"/>
  <c r="C43" i="82"/>
  <c r="I43" i="82"/>
  <c r="CM101" i="79"/>
  <c r="CF89" i="79"/>
  <c r="CH89" i="79"/>
  <c r="CF88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F133" i="79"/>
  <c r="CH133" i="79"/>
  <c r="CH99" i="79"/>
  <c r="C95" i="82"/>
  <c r="I95" i="82"/>
  <c r="CH103" i="79"/>
  <c r="C99" i="82"/>
  <c r="I99" i="82"/>
  <c r="CF118" i="79"/>
  <c r="CH118" i="79"/>
  <c r="C114" i="82"/>
  <c r="I114" i="82"/>
  <c r="CF120" i="79"/>
  <c r="CH120" i="79"/>
  <c r="C116" i="82"/>
  <c r="I116" i="82"/>
  <c r="CF131" i="79"/>
  <c r="CK121" i="79"/>
  <c r="CK128" i="79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<sst xmlns="http://schemas.openxmlformats.org/spreadsheetml/2006/main" count="793" uniqueCount="361">
  <si>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</si>
  <si>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</si>
  <si>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</si>
  <si>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</si>
  <si>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</si>
  <si>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</si>
  <si>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</si>
  <si>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</si>
  <si>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</si>
  <si>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</si>
  <si>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</si>
  <si>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</si>
  <si>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</si>
  <si>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</si>
  <si>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</si>
  <si>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</si>
  <si>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</si>
  <si>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</si>
  <si>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</si>
  <si>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</si>
  <si>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</si>
  <si>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</si>
  <si>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</si>
  <si>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</si>
  <si>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</si>
  <si>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</si>
  <si>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</si>
  <si>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</si>
  <si>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</si>
  <si>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</si>
  <si>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</si>
  <si>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</si>
  <si>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</si>
  <si>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</si>
  <si>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</si>
  <si>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</si>
  <si>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</si>
  <si>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</si>
  <si>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</si>
  <si>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</si>
  <si>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</si>
  <si>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</si>
  <si>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</si>
  <si>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</si>
  <si>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</si>
  <si>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</si>
  <si>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</si>
  <si>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</si>
  <si>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</si>
  <si>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</si>
  <si>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</si>
  <si>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</si>
  <si>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</si>
  <si>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</si>
  <si>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</si>
  <si>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</si>
  <si>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</si>
  <si>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</si>
  <si>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</si>
  <si>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</si>
  <si>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</si>
  <si>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</si>
  <si>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</si>
  <si>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</si>
  <si>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</si>
  <si>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</si>
  <si>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</si>
  <si>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</si>
  <si>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</si>
  <si>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</si>
  <si>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</si>
  <si>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</si>
  <si>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</si>
  <si>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</si>
  <si>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</si>
  <si>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</si>
  <si>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</si>
  <si>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</si>
  <si>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</si>
  <si>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</si>
  <si>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</si>
  <si>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</si>
  <si>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</si>
  <si>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</si>
  <si>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</si>
  <si>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</si>
  <si>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</si>
  <si>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</si>
  <si>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</si>
  <si>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</si>
  <si>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</si>
  <si>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</si>
  <si>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</si>
  <si>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</si>
  <si>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</si>
  <si>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</si>
  <si>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</si>
  <si>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</si>
  <si>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</si>
  <si>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</si>
  <si>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</si>
  <si>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</si>
  <si>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</si>
  <si>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</si>
  <si>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</si>
  <si>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</si>
  <si>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</si>
  <si>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</si>
  <si>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</si>
  <si>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</si>
  <si>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</si>
  <si>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</si>
  <si>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</si>
  <si>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</si>
  <si>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</si>
  <si>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</si>
  <si>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</si>
  <si>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</si>
  <si>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</si>
  <si>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</si>
  <si>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</si>
  <si>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</si>
  <si>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</si>
  <si>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</si>
  <si>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</si>
  <si>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</si>
  <si>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</si>
  <si>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</si>
  <si>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</si>
  <si>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</si>
  <si>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</si>
  <si>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</si>
  <si>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</si>
  <si>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</si>
  <si>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</si>
  <si>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</si>
  <si>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</si>
  <si>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</si>
  <si>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</si>
  <si>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</si>
  <si>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</si>
  <si>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</si>
  <si>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</si>
  <si>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</si>
  <si>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</si>
  <si>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</si>
  <si>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</si>
  <si>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</si>
  <si>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</si>
  <si>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</si>
  <si>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</si>
  <si>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</si>
  <si>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</si>
  <si>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</si>
  <si>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</si>
  <si>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</si>
  <si>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</si>
  <si>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</si>
  <si>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</si>
  <si>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</si>
  <si>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</si>
  <si>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</si>
  <si>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</si>
  <si>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</si>
  <si>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</si>
  <si>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</si>
  <si>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</si>
  <si>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</si>
  <si>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</si>
  <si>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</si>
  <si>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</si>
  <si>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</si>
  <si>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</si>
  <si>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</si>
  <si>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</si>
  <si>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</si>
  <si>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</si>
  <si>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</si>
  <si>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</si>
  <si>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</si>
  <si>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</si>
  <si>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</si>
  <si>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</si>
  <si>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</si>
  <si>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</si>
  <si>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</si>
  <si>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</si>
  <si>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</si>
  <si>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</si>
  <si>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</si>
  <si>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</si>
  <si>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</si>
  <si>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</si>
  <si>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</si>
  <si>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</si>
  <si>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</si>
  <si>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</si>
  <si>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</si>
  <si>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</si>
  <si>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</si>
  <si>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</si>
  <si>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</si>
  <si>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</si>
  <si>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</si>
  <si>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</si>
  <si>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</si>
  <si>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</si>
  <si>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</si>
  <si>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</si>
  <si>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</si>
  <si>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</si>
  <si>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</si>
  <si>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</si>
  <si>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</si>
  <si>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</si>
  <si>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</si>
  <si>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</si>
  <si>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</si>
  <si>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</si>
  <si>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</si>
  <si>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</si>
  <si>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</si>
  <si>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</si>
  <si>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</si>
  <si>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</si>
  <si>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</si>
  <si>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</si>
  <si>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</si>
  <si>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</si>
  <si>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</si>
  <si>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</si>
  <si>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</si>
  <si>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</si>
  <si>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</si>
  <si>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</si>
  <si>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</si>
  <si>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</si>
  <si>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</si>
  <si>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</si>
  <si>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</si>
  <si>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</si>
  <si>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</si>
  <si>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</si>
  <si>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</si>
  <si>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</si>
  <si>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</si>
  <si>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</si>
  <si>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</si>
  <si>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</si>
  <si>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</si>
  <si>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</si>
  <si>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</si>
  <si>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</si>
  <si>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</si>
  <si>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</si>
  <si>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</si>
  <si>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</si>
  <si>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</si>
  <si>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</si>
  <si>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</si>
  <si>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</si>
  <si>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</si>
  <si>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</si>
  <si>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</si>
  <si>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</si>
  <si>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</si>
  <si>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</si>
  <si>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</si>
  <si>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</si>
  <si>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</si>
  <si>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</si>
  <si>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</si>
  <si>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</si>
  <si>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</si>
  <si>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</si>
  <si>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</si>
  <si>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</si>
  <si>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</si>
  <si>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</si>
  <si>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</si>
  <si>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</si>
  <si>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</si>
  <si>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</si>
  <si>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</si>
  <si>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</si>
  <si>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</si>
  <si>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</si>
  <si>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</si>
  <si>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</si>
  <si>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</si>
  <si>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</si>
  <si>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</si>
  <si>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</si>
  <si>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</si>
  <si>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</si>
  <si>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</si>
  <si>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</si>
  <si>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</si>
  <si>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</si>
  <si>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</si>
  <si>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</si>
  <si>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</si>
  <si>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</si>
  <si>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</si>
  <si>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</si>
  <si>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</si>
  <si>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</si>
  <si>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</si>
  <si>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</si>
  <si>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</si>
  <si>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</si>
  <si>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</si>
  <si>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</si>
  <si>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</si>
  <si>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</si>
  <si>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青少年育成事業</t>
    <rPh sb="0" eb="3">
      <t>セイショウネン</t>
    </rPh>
    <rPh sb="3" eb="5">
      <t>イクセイ</t>
    </rPh>
    <rPh sb="5" eb="7">
      <t>ジギョウ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</si>
  <si>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</si>
  <si>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</si>
  <si>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</si>
  <si>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</si>
  <si>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</si>
  <si>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</si>
  <si>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</si>
  <si>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</si>
  <si>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</si>
  <si>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</si>
  <si>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</si>
  <si>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</si>
  <si>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</si>
  <si>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</si>
  <si>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</si>
  <si>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</si>
  <si>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</si>
  <si>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</si>
  <si>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</si>
  <si>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</si>
  <si>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</si>
  <si>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</si>
  <si>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</si>
  <si>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</si>
  <si>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</si>
  <si>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</si>
  <si>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</si>
  <si>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舞鶴鍋
振舞事業</t>
    <rPh sb="0" eb="1">
      <t>マ</t>
    </rPh>
    <rPh sb="1" eb="2">
      <t>ツル</t>
    </rPh>
    <rPh sb="2" eb="3">
      <t>ナベ</t>
    </rPh>
    <rPh sb="4" eb="5">
      <t>フ</t>
    </rPh>
    <rPh sb="5" eb="6">
      <t>マ</t>
    </rPh>
    <rPh sb="6" eb="8">
      <t>ジギョウ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</si>
  <si>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</si>
  <si>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</si>
  <si>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</si>
  <si>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</si>
  <si>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</si>
  <si>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</si>
  <si>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</si>
  <si>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</si>
  <si>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</si>
  <si>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2019年1月1日から2020年12月31日まで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</si>
  <si>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</si>
  <si>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</si>
  <si>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</si>
  <si>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正会員３８名</t>
    <phoneticPr fontId="2"/>
  </si>
  <si>
    <t>JCシニア入会８名</t>
    <rPh sb="5" eb="7">
      <t>ニュウカイ</t>
    </rPh>
    <rPh sb="8" eb="9">
      <t>メイ</t>
    </rPh>
    <phoneticPr fontId="2"/>
  </si>
  <si>
    <t>　　事務局給与</t>
    <rPh sb="2" eb="7">
      <t>ジムキョk</t>
    </rPh>
    <phoneticPr fontId="2"/>
  </si>
  <si>
    <t>合計
(2019年予算額)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</si>
</sst>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49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0" fontId="0" fillId="3" borderId="8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3" borderId="8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91" zoomScaleNormal="91" zoomScaleSheetLayoutView="75" zoomScalePageLayoutView="91" workbookViewId="0">
      <pane xSplit="1" ySplit="8" topLeftCell="B9" activePane="bottomRight" state="frozen"/>
      <selection activeCell="BM18" sqref="BM18"/>
      <selection pane="topRight" activeCell="BM18" sqref="BM18"/>
      <selection pane="bottomLeft" activeCell="BM18" sqref="BM18"/>
      <selection pane="bottomRight" activeCell="B79" sqref="B7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52" t="str">
        <f>+'霧島青年会議所正味財産計算書 (様式)'!A1:K1</f>
        <v>公益社団法人霧島青年会議所　正味財産増減書　予算書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</row>
    <row r="2" spans="1:90" ht="15" customHeight="1" x14ac:dyDescent="0.15">
      <c r="A2" s="254" t="str">
        <f>+'霧島青年会議所正味財産計算書 (様式)'!A2:K2</f>
        <v>2019年1月1日から2020年12月31日まで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66" t="s">
        <v>7</v>
      </c>
      <c r="B4" s="245" t="s">
        <v>5</v>
      </c>
      <c r="C4" s="246"/>
      <c r="D4" s="246"/>
      <c r="E4" s="246" t="s">
        <v>334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9"/>
      <c r="AY4" s="255" t="s">
        <v>141</v>
      </c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7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9"/>
      <c r="CF4" s="260" t="s">
        <v>6</v>
      </c>
      <c r="CG4" s="270" t="s">
        <v>13</v>
      </c>
      <c r="CH4" s="263" t="s">
        <v>360</v>
      </c>
    </row>
    <row r="5" spans="1:90" ht="15" customHeight="1" x14ac:dyDescent="0.15">
      <c r="A5" s="267"/>
      <c r="B5" s="250" t="s">
        <v>130</v>
      </c>
      <c r="C5" s="239"/>
      <c r="D5" s="239"/>
      <c r="E5" s="239" t="s">
        <v>335</v>
      </c>
      <c r="F5" s="239"/>
      <c r="G5" s="240"/>
      <c r="H5" s="233" t="s">
        <v>132</v>
      </c>
      <c r="I5" s="233"/>
      <c r="J5" s="233"/>
      <c r="K5" s="233"/>
      <c r="L5" s="233"/>
      <c r="M5" s="233"/>
      <c r="N5" s="233"/>
      <c r="O5" s="234"/>
      <c r="P5" s="238" t="s">
        <v>133</v>
      </c>
      <c r="Q5" s="239"/>
      <c r="R5" s="239"/>
      <c r="S5" s="240"/>
      <c r="T5" s="238" t="s">
        <v>134</v>
      </c>
      <c r="U5" s="233"/>
      <c r="V5" s="233"/>
      <c r="W5" s="233"/>
      <c r="X5" s="233"/>
      <c r="Y5" s="234"/>
      <c r="Z5" s="238" t="s">
        <v>135</v>
      </c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40"/>
      <c r="AN5" s="238" t="s">
        <v>136</v>
      </c>
      <c r="AO5" s="239"/>
      <c r="AP5" s="239"/>
      <c r="AQ5" s="239"/>
      <c r="AR5" s="240"/>
      <c r="AS5" s="238" t="s">
        <v>137</v>
      </c>
      <c r="AT5" s="233"/>
      <c r="AU5" s="233"/>
      <c r="AV5" s="233"/>
      <c r="AW5" s="234"/>
      <c r="AX5" s="230" t="s">
        <v>138</v>
      </c>
      <c r="AY5" s="273">
        <v>1</v>
      </c>
      <c r="AZ5" s="225">
        <v>2</v>
      </c>
      <c r="BA5" s="225">
        <v>3</v>
      </c>
      <c r="BB5" s="225">
        <v>4</v>
      </c>
      <c r="BC5" s="225">
        <v>5</v>
      </c>
      <c r="BD5" s="225">
        <v>7</v>
      </c>
      <c r="BE5" s="225">
        <v>7</v>
      </c>
      <c r="BF5" s="225">
        <v>8</v>
      </c>
      <c r="BG5" s="225">
        <v>7</v>
      </c>
      <c r="BH5" s="225">
        <v>8</v>
      </c>
      <c r="BI5" s="225">
        <v>9</v>
      </c>
      <c r="BJ5" s="225">
        <v>10</v>
      </c>
      <c r="BK5" s="225">
        <v>11</v>
      </c>
      <c r="BL5" s="225">
        <v>12</v>
      </c>
      <c r="BM5" s="225">
        <v>13</v>
      </c>
      <c r="BN5" s="225">
        <v>14</v>
      </c>
      <c r="BO5" s="225">
        <v>15</v>
      </c>
      <c r="BP5" s="225">
        <v>16</v>
      </c>
      <c r="BQ5" s="225">
        <v>17</v>
      </c>
      <c r="BR5" s="225">
        <v>18</v>
      </c>
      <c r="BS5" s="225">
        <v>19</v>
      </c>
      <c r="BT5" s="225">
        <v>20</v>
      </c>
      <c r="BU5" s="225">
        <v>21</v>
      </c>
      <c r="BV5" s="225">
        <v>22</v>
      </c>
      <c r="BW5" s="225">
        <v>23</v>
      </c>
      <c r="BX5" s="225">
        <v>24</v>
      </c>
      <c r="BY5" s="225">
        <v>25</v>
      </c>
      <c r="BZ5" s="225">
        <v>26</v>
      </c>
      <c r="CA5" s="225">
        <v>27</v>
      </c>
      <c r="CB5" s="225">
        <v>28</v>
      </c>
      <c r="CC5" s="225">
        <v>29</v>
      </c>
      <c r="CD5" s="225" t="s">
        <v>287</v>
      </c>
      <c r="CE5" s="230" t="s">
        <v>140</v>
      </c>
      <c r="CF5" s="261"/>
      <c r="CG5" s="271"/>
      <c r="CH5" s="264"/>
    </row>
    <row r="6" spans="1:90" ht="15" customHeight="1" x14ac:dyDescent="0.15">
      <c r="A6" s="267"/>
      <c r="B6" s="251" t="s">
        <v>318</v>
      </c>
      <c r="C6" s="242"/>
      <c r="D6" s="242"/>
      <c r="E6" s="242" t="s">
        <v>336</v>
      </c>
      <c r="F6" s="242"/>
      <c r="G6" s="243"/>
      <c r="H6" s="235" t="s">
        <v>319</v>
      </c>
      <c r="I6" s="235"/>
      <c r="J6" s="235"/>
      <c r="K6" s="235"/>
      <c r="L6" s="235"/>
      <c r="M6" s="235"/>
      <c r="N6" s="235"/>
      <c r="O6" s="236"/>
      <c r="P6" s="241" t="s">
        <v>139</v>
      </c>
      <c r="Q6" s="242"/>
      <c r="R6" s="242"/>
      <c r="S6" s="243"/>
      <c r="T6" s="241"/>
      <c r="U6" s="235"/>
      <c r="V6" s="235"/>
      <c r="W6" s="235"/>
      <c r="X6" s="235"/>
      <c r="Y6" s="236"/>
      <c r="Z6" s="24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3"/>
      <c r="AN6" s="241"/>
      <c r="AO6" s="242"/>
      <c r="AP6" s="242"/>
      <c r="AQ6" s="242"/>
      <c r="AR6" s="243"/>
      <c r="AS6" s="241"/>
      <c r="AT6" s="235"/>
      <c r="AU6" s="235"/>
      <c r="AV6" s="235"/>
      <c r="AW6" s="236"/>
      <c r="AX6" s="231"/>
      <c r="AY6" s="274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31"/>
      <c r="CF6" s="261"/>
      <c r="CG6" s="271"/>
      <c r="CH6" s="264"/>
    </row>
    <row r="7" spans="1:90" ht="15" customHeight="1" x14ac:dyDescent="0.15">
      <c r="A7" s="268"/>
      <c r="B7" s="82">
        <v>1</v>
      </c>
      <c r="C7" s="83">
        <v>2</v>
      </c>
      <c r="D7" s="83">
        <v>3</v>
      </c>
      <c r="E7" s="201">
        <v>1</v>
      </c>
      <c r="F7" s="223" t="s">
        <v>287</v>
      </c>
      <c r="G7" s="223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23" t="s">
        <v>287</v>
      </c>
      <c r="O7" s="223" t="s">
        <v>131</v>
      </c>
      <c r="P7" s="83">
        <v>1</v>
      </c>
      <c r="Q7" s="83">
        <v>2</v>
      </c>
      <c r="R7" s="223" t="s">
        <v>287</v>
      </c>
      <c r="S7" s="223" t="s">
        <v>131</v>
      </c>
      <c r="T7" s="83">
        <v>1</v>
      </c>
      <c r="U7" s="83">
        <v>2</v>
      </c>
      <c r="V7" s="83">
        <v>3</v>
      </c>
      <c r="W7" s="83">
        <v>4</v>
      </c>
      <c r="X7" s="223" t="s">
        <v>287</v>
      </c>
      <c r="Y7" s="223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23" t="s">
        <v>287</v>
      </c>
      <c r="AM7" s="223" t="s">
        <v>131</v>
      </c>
      <c r="AN7" s="83">
        <v>1</v>
      </c>
      <c r="AO7" s="83">
        <v>2</v>
      </c>
      <c r="AP7" s="83">
        <v>3</v>
      </c>
      <c r="AQ7" s="223" t="s">
        <v>287</v>
      </c>
      <c r="AR7" s="223" t="s">
        <v>131</v>
      </c>
      <c r="AS7" s="83">
        <v>1</v>
      </c>
      <c r="AT7" s="83">
        <v>2</v>
      </c>
      <c r="AU7" s="83">
        <v>3</v>
      </c>
      <c r="AV7" s="223" t="s">
        <v>287</v>
      </c>
      <c r="AW7" s="223" t="s">
        <v>131</v>
      </c>
      <c r="AX7" s="231"/>
      <c r="AY7" s="275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6"/>
      <c r="CE7" s="231"/>
      <c r="CF7" s="261"/>
      <c r="CG7" s="271"/>
      <c r="CH7" s="264"/>
    </row>
    <row r="8" spans="1:90" s="2" customFormat="1" ht="45" customHeight="1" thickBot="1" x14ac:dyDescent="0.2">
      <c r="A8" s="269"/>
      <c r="B8" s="80" t="s">
        <v>315</v>
      </c>
      <c r="C8" s="81"/>
      <c r="D8" s="81"/>
      <c r="E8" s="200"/>
      <c r="F8" s="224"/>
      <c r="G8" s="237"/>
      <c r="H8" s="92"/>
      <c r="I8" s="81"/>
      <c r="J8" s="81"/>
      <c r="K8" s="81"/>
      <c r="L8" s="81"/>
      <c r="M8" s="81"/>
      <c r="N8" s="224"/>
      <c r="O8" s="237"/>
      <c r="P8" s="205" t="s">
        <v>343</v>
      </c>
      <c r="Q8" s="81" t="s">
        <v>316</v>
      </c>
      <c r="R8" s="224"/>
      <c r="S8" s="237"/>
      <c r="T8" s="92"/>
      <c r="U8" s="81"/>
      <c r="V8" s="81"/>
      <c r="W8" s="81"/>
      <c r="X8" s="224"/>
      <c r="Y8" s="237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24"/>
      <c r="AM8" s="237"/>
      <c r="AN8" s="92"/>
      <c r="AO8" s="81"/>
      <c r="AP8" s="81"/>
      <c r="AQ8" s="224"/>
      <c r="AR8" s="237"/>
      <c r="AS8" s="92"/>
      <c r="AT8" s="81"/>
      <c r="AU8" s="81"/>
      <c r="AV8" s="224"/>
      <c r="AW8" s="237"/>
      <c r="AX8" s="232"/>
      <c r="AY8" s="80" t="s">
        <v>313</v>
      </c>
      <c r="AZ8" s="206" t="s">
        <v>314</v>
      </c>
      <c r="BA8" s="218"/>
      <c r="BB8" s="206" t="s">
        <v>337</v>
      </c>
      <c r="BC8" s="206" t="s">
        <v>344</v>
      </c>
      <c r="BD8" s="206" t="s">
        <v>352</v>
      </c>
      <c r="BE8" s="206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24"/>
      <c r="CE8" s="232"/>
      <c r="CF8" s="262"/>
      <c r="CG8" s="272"/>
      <c r="CH8" s="265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03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3490000</v>
      </c>
      <c r="CG14" s="64">
        <f t="shared" si="14"/>
        <v>0</v>
      </c>
      <c r="CH14" s="16">
        <f>SUM(CH15,CH18)</f>
        <v>3490000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6">
        <v>37</v>
      </c>
      <c r="CL15" s="212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6">
        <v>8</v>
      </c>
      <c r="CL16" s="212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160000</v>
      </c>
      <c r="CG18" s="66"/>
      <c r="CH18" s="17">
        <f>SUM(AX18+CE18+CF18+CG18)</f>
        <v>160000</v>
      </c>
      <c r="CK18" s="213"/>
    </row>
    <row r="19" spans="1:91" ht="15" customHeight="1" x14ac:dyDescent="0.15">
      <c r="A19" s="203" t="s">
        <v>22</v>
      </c>
      <c r="B19" s="33">
        <f>SUM(B20:B26)</f>
        <v>300000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300000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0</v>
      </c>
      <c r="Q19" s="34">
        <f>SUM(Q20:Q26)</f>
        <v>400000</v>
      </c>
      <c r="R19" s="34">
        <f>SUM(R20:R26)</f>
        <v>0</v>
      </c>
      <c r="S19" s="34">
        <f t="shared" si="3"/>
        <v>400000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700000</v>
      </c>
      <c r="AY19" s="33">
        <f>SUM(AY20:AY26)</f>
        <v>50000</v>
      </c>
      <c r="AZ19" s="34">
        <f t="shared" ref="AZ19:CF19" si="26">SUM(AZ20:AZ26)</f>
        <v>80000</v>
      </c>
      <c r="BA19" s="220">
        <f t="shared" ref="BA19" si="27">SUM(BA20:BA26)</f>
        <v>0</v>
      </c>
      <c r="BB19" s="34">
        <f>SUM(BB20:BB26)</f>
        <v>100000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290000</v>
      </c>
      <c r="CF19" s="63">
        <f t="shared" si="26"/>
        <v>0</v>
      </c>
      <c r="CG19" s="64">
        <f>SUM(CG20:CG26)</f>
        <v>-990000</v>
      </c>
      <c r="CH19" s="16">
        <f>SUM(CH20:CH26)</f>
        <v>0</v>
      </c>
    </row>
    <row r="20" spans="1:91" ht="15" customHeight="1" x14ac:dyDescent="0.15">
      <c r="A20" s="203" t="s">
        <v>4</v>
      </c>
      <c r="B20" s="23">
        <v>300000</v>
      </c>
      <c r="C20" s="14"/>
      <c r="D20" s="14"/>
      <c r="E20" s="14"/>
      <c r="F20" s="14"/>
      <c r="G20" s="32">
        <f t="shared" si="1"/>
        <v>300000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98"/>
      <c r="Q20" s="14">
        <v>400000</v>
      </c>
      <c r="R20" s="14"/>
      <c r="S20" s="32">
        <f t="shared" si="3"/>
        <v>400000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700000</v>
      </c>
      <c r="AY20" s="13">
        <v>50000</v>
      </c>
      <c r="AZ20" s="14">
        <v>80000</v>
      </c>
      <c r="BA20" s="219"/>
      <c r="BB20" s="14">
        <v>100000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290000</v>
      </c>
      <c r="CF20" s="61"/>
      <c r="CG20" s="62">
        <f>SUM(AX20,CE20)*-1</f>
        <v>-990000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0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240000</v>
      </c>
      <c r="Q27" s="34">
        <f>SUM(Q28:Q34)</f>
        <v>0</v>
      </c>
      <c r="R27" s="34">
        <f>SUM(R28:R34)</f>
        <v>0</v>
      </c>
      <c r="S27" s="34">
        <f t="shared" si="3"/>
        <v>240000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240000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240000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332</v>
      </c>
      <c r="CL28" s="191" t="s">
        <v>333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240000</v>
      </c>
      <c r="Q29" s="14"/>
      <c r="R29" s="14"/>
      <c r="S29" s="32">
        <f t="shared" si="3"/>
        <v>240000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240000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240000</v>
      </c>
      <c r="CJ29" s="191" t="s">
        <v>331</v>
      </c>
      <c r="CK29" s="211">
        <v>1</v>
      </c>
      <c r="CL29" s="191">
        <v>240000</v>
      </c>
      <c r="CM29" s="191">
        <f>CL29*CK29</f>
        <v>240000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300000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300000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240000</v>
      </c>
      <c r="Q47" s="78">
        <f>SUM(Q12,Q14,Q19,Q27,Q35,Q37,Q40,Q43)</f>
        <v>400000</v>
      </c>
      <c r="R47" s="78">
        <f>SUM(R12,R14,R19,R27,R35,R37,R40,R43)</f>
        <v>0</v>
      </c>
      <c r="S47" s="78">
        <f t="shared" si="3"/>
        <v>640000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940000</v>
      </c>
      <c r="AY47" s="77">
        <f>SUM(AY12,AY14,AY19,AY27,AY35,AY37,AY40,AY43)</f>
        <v>50000</v>
      </c>
      <c r="AZ47" s="78">
        <f t="shared" ref="AZ47:CG47" si="60">SUM(AZ12,AZ14,AZ19,AZ27,AZ35,AZ37,AZ40,AZ43)</f>
        <v>80000</v>
      </c>
      <c r="BA47" s="221">
        <f t="shared" ref="BA47" si="61">SUM(BA12,BA14,BA19,BA27,BA35,BA37,BA40,BA43)</f>
        <v>0</v>
      </c>
      <c r="BB47" s="78">
        <f>SUM(BB12,BB14,BB19,BB27,BB35,BB37,BB40,BB43)</f>
        <v>100000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290000</v>
      </c>
      <c r="CF47" s="79">
        <f t="shared" si="60"/>
        <v>3537000</v>
      </c>
      <c r="CG47" s="79">
        <f>SUM(CG12,CG14,CG19,CG27,CG35,CG37,CG40,CG43)</f>
        <v>-990000</v>
      </c>
      <c r="CH47" s="22">
        <f>SUM(AX47+CE47+CF47+CG47)</f>
        <v>3777000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6" ht="15" customHeight="1" x14ac:dyDescent="0.15">
      <c r="A49" s="6" t="s">
        <v>44</v>
      </c>
      <c r="B49" s="33">
        <f>SUM(B50,B51,B52)</f>
        <v>300000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300000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240000</v>
      </c>
      <c r="Q49" s="34">
        <f>SUM(Q50,Q51,Q52)</f>
        <v>400000</v>
      </c>
      <c r="R49" s="34">
        <f>SUM(R50,R51,R52)</f>
        <v>0</v>
      </c>
      <c r="S49" s="34">
        <f t="shared" ref="S49:S56" si="66">SUM(P49:R49)</f>
        <v>640000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940000</v>
      </c>
      <c r="AY49" s="33">
        <f t="shared" ref="AY49:CD49" si="73">SUM(AY50,AY51,AY52)</f>
        <v>50000</v>
      </c>
      <c r="AZ49" s="34">
        <f t="shared" si="73"/>
        <v>80000</v>
      </c>
      <c r="BA49" s="220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990000</v>
      </c>
      <c r="CG49" s="64">
        <f>SUM(CG50,CG51,CG52)</f>
        <v>-990000</v>
      </c>
      <c r="CH49" s="16">
        <f>SUM(CH50,CH51,CH52)</f>
        <v>1230000</v>
      </c>
    </row>
    <row r="50" spans="1:86" ht="15" customHeight="1" x14ac:dyDescent="0.15">
      <c r="A50" s="6" t="s">
        <v>45</v>
      </c>
      <c r="B50" s="13">
        <v>300000</v>
      </c>
      <c r="C50" s="14"/>
      <c r="D50" s="14"/>
      <c r="E50" s="14"/>
      <c r="F50" s="14"/>
      <c r="G50" s="32">
        <f t="shared" si="63"/>
        <v>300000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00">
        <f>CM29</f>
        <v>240000</v>
      </c>
      <c r="Q50" s="14">
        <v>400000</v>
      </c>
      <c r="R50" s="14"/>
      <c r="S50" s="32">
        <f t="shared" si="66"/>
        <v>640000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940000</v>
      </c>
      <c r="AY50" s="13">
        <v>50000</v>
      </c>
      <c r="AZ50" s="14">
        <v>80000</v>
      </c>
      <c r="BA50" s="219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49:CE81" si="76">SUM(AY50:CD50)</f>
        <v>290000</v>
      </c>
      <c r="CF50" s="62">
        <f>SUM(AX20,CE20)</f>
        <v>990000</v>
      </c>
      <c r="CG50" s="62">
        <f>SUM(CF50)*-1</f>
        <v>-990000</v>
      </c>
      <c r="CH50" s="19">
        <f>SUM(AX50+CE50+CF50+CG50)</f>
        <v>1230000</v>
      </c>
    </row>
    <row r="51" spans="1:86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6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6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1849926</v>
      </c>
      <c r="CG53" s="64">
        <f>SUM(CG54,CG56:CG59,CG61:CG64,CG66:CG80,CG82:CG87)</f>
        <v>0</v>
      </c>
      <c r="CH53" s="16">
        <f>SUM(CH54,CH56:CH59,CH61:CH64,CH66:CH80,CH82:CH87)</f>
        <v>1489926</v>
      </c>
    </row>
    <row r="54" spans="1:86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6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6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6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6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6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6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0</v>
      </c>
      <c r="CG60" s="62"/>
      <c r="CH60" s="19">
        <f>SUM(CH61:CH63)</f>
        <v>0</v>
      </c>
    </row>
    <row r="61" spans="1:86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6"/>
      <c r="CG61" s="62"/>
      <c r="CH61" s="19">
        <f>SUM(AX61+CE61+CF61+CG61)</f>
        <v>0</v>
      </c>
    </row>
    <row r="62" spans="1:86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6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6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6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6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6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6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6" ht="15" customHeight="1" x14ac:dyDescent="0.15">
      <c r="A69" s="6" t="s">
        <v>346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6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6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6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6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6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6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 t="shared" si="107"/>
        <v>140000</v>
      </c>
    </row>
    <row r="76" spans="1:86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6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6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6">
        <v>0</v>
      </c>
      <c r="CG78" s="62"/>
      <c r="CH78" s="19">
        <f t="shared" si="107"/>
        <v>0</v>
      </c>
    </row>
    <row r="79" spans="1:86" ht="15" customHeight="1" x14ac:dyDescent="0.15">
      <c r="A79" s="287" t="s">
        <v>359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6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5">
        <v>192583</v>
      </c>
      <c r="CG87" s="66"/>
      <c r="CH87" s="17">
        <f t="shared" si="115"/>
        <v>192583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932612</v>
      </c>
      <c r="CG88" s="64">
        <f t="shared" si="126"/>
        <v>0</v>
      </c>
      <c r="CH88" s="16">
        <f>SUM(CH89:CH90)</f>
        <v>932612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932612</v>
      </c>
      <c r="CG89" s="62"/>
      <c r="CH89" s="19">
        <f>SUM(AX89+CE89+CF89+CG89)</f>
        <v>932612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8" t="s">
        <v>309</v>
      </c>
      <c r="CK98" s="197">
        <v>2</v>
      </c>
      <c r="CL98" s="188">
        <v>20000</v>
      </c>
      <c r="CM98" s="193">
        <f t="shared" si="142"/>
        <v>40000</v>
      </c>
    </row>
    <row r="99" spans="1:92" ht="15" customHeight="1" x14ac:dyDescent="0.15">
      <c r="A99" s="7" t="s">
        <v>74</v>
      </c>
      <c r="B99" s="37">
        <f>SUM(B49,B53,B88,B91)</f>
        <v>300000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300000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240000</v>
      </c>
      <c r="Q99" s="38">
        <f>SUM(Q49,Q53,Q88,Q91)</f>
        <v>400000</v>
      </c>
      <c r="R99" s="38">
        <f>SUM(R49,R53,R88,R91)</f>
        <v>0</v>
      </c>
      <c r="S99" s="38">
        <f t="shared" si="118"/>
        <v>640000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940000</v>
      </c>
      <c r="AY99" s="37">
        <f t="shared" ref="AY99:CD99" si="146">SUM(AY49,AY53,AY88,AY91)</f>
        <v>50000</v>
      </c>
      <c r="AZ99" s="38">
        <f t="shared" si="146"/>
        <v>80000</v>
      </c>
      <c r="BA99" s="222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 t="shared" si="114"/>
        <v>290000</v>
      </c>
      <c r="CF99" s="68">
        <f>SUM(CF49,CF53,CF88,CF91)</f>
        <v>3772538</v>
      </c>
      <c r="CG99" s="69">
        <f>SUM(CG49,CG53,CG88,CG91)</f>
        <v>-990000</v>
      </c>
      <c r="CH99" s="18">
        <f t="shared" si="141"/>
        <v>4012538</v>
      </c>
      <c r="CJ99" s="208" t="s">
        <v>310</v>
      </c>
      <c r="CK99" s="197">
        <v>1</v>
      </c>
      <c r="CL99" s="188">
        <v>8000</v>
      </c>
      <c r="CM99" s="188">
        <f t="shared" si="142"/>
        <v>8000</v>
      </c>
      <c r="CN99" s="217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0</v>
      </c>
      <c r="AY100" s="37">
        <f t="shared" ref="AY100:CD100" si="151">SUM(AY47-AY99)</f>
        <v>0</v>
      </c>
      <c r="AZ100" s="38">
        <f t="shared" si="151"/>
        <v>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0</v>
      </c>
      <c r="CF100" s="68">
        <f>SUM(CF47-CF99)</f>
        <v>-235538</v>
      </c>
      <c r="CG100" s="69">
        <f>SUM(CG47-CG99)</f>
        <v>0</v>
      </c>
      <c r="CH100" s="18">
        <f t="shared" si="141"/>
        <v>-235538</v>
      </c>
      <c r="CJ100" s="208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8" t="s">
        <v>304</v>
      </c>
      <c r="CK101" s="196"/>
      <c r="CL101" s="193"/>
      <c r="CM101" s="193">
        <f>SUM(CM89:CM100)</f>
        <v>932612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0</v>
      </c>
      <c r="AY103" s="39">
        <f t="shared" ref="AY103:CD103" si="156">SUM(AY47-AY99)</f>
        <v>0</v>
      </c>
      <c r="AZ103" s="40">
        <f t="shared" si="156"/>
        <v>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0</v>
      </c>
      <c r="CF103" s="67">
        <f>SUM(CF47-CF99)</f>
        <v>-235538</v>
      </c>
      <c r="CG103" s="67">
        <f>SUM(CG47-CG99)</f>
        <v>0</v>
      </c>
      <c r="CH103" s="21">
        <f t="shared" si="141"/>
        <v>-235538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0</v>
      </c>
      <c r="AY118" s="33">
        <f>SUM(AY103+AY117)</f>
        <v>0</v>
      </c>
      <c r="AZ118" s="34">
        <f t="shared" ref="AZ118:CG118" si="204">SUM(AZ103+AZ117)</f>
        <v>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0</v>
      </c>
      <c r="CF118" s="63">
        <f>SUM(CF103+CF117)</f>
        <v>-235538</v>
      </c>
      <c r="CG118" s="64">
        <f t="shared" si="204"/>
        <v>0</v>
      </c>
      <c r="CH118" s="18">
        <f t="shared" si="190"/>
        <v>-235538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2089387</v>
      </c>
      <c r="CG119" s="70">
        <v>0</v>
      </c>
      <c r="CH119" s="18">
        <f t="shared" si="190"/>
        <v>2089387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0</v>
      </c>
      <c r="AY120" s="39">
        <f>SUM(AY118,AY119)</f>
        <v>0</v>
      </c>
      <c r="AZ120" s="40">
        <f t="shared" ref="AZ120:CG120" si="209">SUM(AZ118,AZ119)</f>
        <v>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0</v>
      </c>
      <c r="CF120" s="67">
        <f t="shared" si="209"/>
        <v>1853849</v>
      </c>
      <c r="CG120" s="67">
        <f t="shared" si="209"/>
        <v>0</v>
      </c>
      <c r="CH120" s="18">
        <f t="shared" si="190"/>
        <v>1853849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320</v>
      </c>
      <c r="CK121" s="198">
        <f>+CF99+CF119-CF131</f>
        <v>4008076</v>
      </c>
      <c r="CL121" s="244" t="s">
        <v>329</v>
      </c>
      <c r="CM121" s="244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321</v>
      </c>
      <c r="CK122" s="198">
        <f>+CK123+CK124</f>
        <v>1230000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322</v>
      </c>
      <c r="CK123" s="198">
        <f>+G49+O49+S49</f>
        <v>940000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323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324</v>
      </c>
      <c r="CK125" s="198">
        <f>+CF53</f>
        <v>1849926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325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326</v>
      </c>
      <c r="CK127" s="198">
        <f>+CK123/CK122*CK125</f>
        <v>1413764.5853658537</v>
      </c>
      <c r="CL127" s="191" t="s">
        <v>327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328</v>
      </c>
      <c r="CK128" s="199">
        <f>(CK123+CK127+CK126)/CK121</f>
        <v>0.63341228693414342</v>
      </c>
      <c r="CL128" s="191" t="s">
        <v>330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0</v>
      </c>
      <c r="AY131" s="39">
        <f>SUM(AY120,AY130)</f>
        <v>0</v>
      </c>
      <c r="AZ131" s="40">
        <f t="shared" ref="AZ131:CG131" si="234">SUM(AZ120,AZ130)</f>
        <v>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0</v>
      </c>
      <c r="CF131" s="67">
        <f t="shared" si="234"/>
        <v>1853849</v>
      </c>
      <c r="CG131" s="67">
        <f t="shared" si="234"/>
        <v>0</v>
      </c>
      <c r="CH131" s="21">
        <f t="shared" si="221"/>
        <v>1853849</v>
      </c>
    </row>
    <row r="133" spans="1:86" ht="15" customHeight="1" x14ac:dyDescent="0.15">
      <c r="G133" s="4">
        <f>SUM(G99)</f>
        <v>300000</v>
      </c>
      <c r="O133" s="4">
        <f>SUM(O99)</f>
        <v>0</v>
      </c>
      <c r="S133" s="4">
        <f>SUM(S99)</f>
        <v>640000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940000</v>
      </c>
      <c r="CC133" s="4" t="s">
        <v>277</v>
      </c>
      <c r="CE133" s="4">
        <f>SUM(CE99)</f>
        <v>290000</v>
      </c>
      <c r="CF133" s="4">
        <f>SUM(CF99-CF50)</f>
        <v>2782538</v>
      </c>
      <c r="CH133" s="4">
        <f>SUM(AX133,CE133,CF133)</f>
        <v>4012538</v>
      </c>
    </row>
  </sheetData>
  <mergeCells count="71"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BN5:BN7"/>
    <mergeCell ref="BC5:BC7"/>
    <mergeCell ref="BD5:BD7"/>
    <mergeCell ref="BE5:BE7"/>
    <mergeCell ref="BF5:BF7"/>
    <mergeCell ref="BG5:BG7"/>
    <mergeCell ref="BK5:BK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61" activePane="bottomLeft" state="frozen"/>
      <selection activeCell="A2" sqref="A2:Y2"/>
      <selection pane="bottomLeft" activeCell="I77" sqref="I77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76" t="s">
        <v>317</v>
      </c>
      <c r="B1" s="276"/>
      <c r="C1" s="276"/>
      <c r="D1" s="276"/>
      <c r="E1" s="277"/>
      <c r="F1" s="277"/>
      <c r="G1" s="277"/>
      <c r="H1" s="277"/>
      <c r="I1" s="277"/>
      <c r="J1" s="277"/>
      <c r="K1" s="277"/>
    </row>
    <row r="2" spans="1:13" ht="18.75" customHeight="1" x14ac:dyDescent="0.15">
      <c r="A2" s="278" t="s">
        <v>353</v>
      </c>
      <c r="B2" s="278"/>
      <c r="C2" s="278"/>
      <c r="D2" s="278"/>
      <c r="E2" s="279"/>
      <c r="F2" s="279"/>
      <c r="G2" s="279"/>
      <c r="H2" s="279"/>
      <c r="I2" s="279"/>
      <c r="J2" s="279"/>
      <c r="K2" s="279"/>
    </row>
    <row r="3" spans="1:13" ht="15" customHeight="1" thickBot="1" x14ac:dyDescent="0.2">
      <c r="C3" s="280"/>
      <c r="D3" s="280"/>
      <c r="F3" s="280"/>
      <c r="G3" s="280"/>
      <c r="K3" s="214"/>
    </row>
    <row r="4" spans="1:13" s="110" customFormat="1" ht="30" customHeight="1" thickBot="1" x14ac:dyDescent="0.2">
      <c r="A4" s="113" t="s">
        <v>142</v>
      </c>
      <c r="B4" s="281" t="s">
        <v>354</v>
      </c>
      <c r="C4" s="282"/>
      <c r="D4" s="283"/>
      <c r="E4" s="284" t="s">
        <v>355</v>
      </c>
      <c r="F4" s="282"/>
      <c r="G4" s="283"/>
      <c r="H4" s="285" t="s">
        <v>143</v>
      </c>
      <c r="I4" s="282"/>
      <c r="J4" s="283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3490000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-462000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7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7" t="s">
        <v>357</v>
      </c>
      <c r="M12" s="215"/>
    </row>
    <row r="13" spans="1:13" ht="18" customHeight="1" x14ac:dyDescent="0.15">
      <c r="A13" s="130" t="s">
        <v>345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7" t="s">
        <v>351</v>
      </c>
      <c r="M13" s="215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160000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80000</v>
      </c>
      <c r="J14" s="126" t="s">
        <v>151</v>
      </c>
      <c r="K14" s="209" t="s">
        <v>358</v>
      </c>
      <c r="M14" s="215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0</v>
      </c>
      <c r="D15" s="118"/>
      <c r="E15" s="116"/>
      <c r="F15" s="122">
        <f>SUM(F16:F22)</f>
        <v>0</v>
      </c>
      <c r="G15" s="118"/>
      <c r="H15" s="119"/>
      <c r="I15" s="122">
        <f t="shared" si="0"/>
        <v>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0</v>
      </c>
      <c r="J19" s="118" t="s">
        <v>151</v>
      </c>
      <c r="K19" s="207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7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240000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10000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240000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10000</v>
      </c>
      <c r="J25" s="118" t="s">
        <v>151</v>
      </c>
      <c r="K25" s="207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7"/>
      <c r="M34" s="215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7" t="s">
        <v>348</v>
      </c>
      <c r="M38" s="215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3777000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-440000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1230000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-134000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1230000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-134000</v>
      </c>
      <c r="J46" s="118" t="s">
        <v>151</v>
      </c>
      <c r="K46" s="207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1489926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-686629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7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0</v>
      </c>
      <c r="D56" s="118"/>
      <c r="E56" s="116"/>
      <c r="F56" s="117">
        <f>SUM(F57:F59)</f>
        <v>0</v>
      </c>
      <c r="G56" s="118"/>
      <c r="H56" s="119"/>
      <c r="I56" s="117">
        <f t="shared" si="1"/>
        <v>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88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86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338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339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86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340</v>
      </c>
    </row>
    <row r="65" spans="1:11" ht="18" customHeight="1" x14ac:dyDescent="0.15">
      <c r="A65" s="121" t="s">
        <v>347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86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10" t="s">
        <v>350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86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10" t="s">
        <v>349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341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0</v>
      </c>
      <c r="D74" s="118" t="s">
        <v>151</v>
      </c>
      <c r="E74" s="116" t="s">
        <v>150</v>
      </c>
      <c r="F74" s="286">
        <v>186664</v>
      </c>
      <c r="G74" s="118" t="s">
        <v>151</v>
      </c>
      <c r="H74" s="119" t="s">
        <v>150</v>
      </c>
      <c r="I74" s="117">
        <f t="shared" si="2"/>
        <v>-186664</v>
      </c>
      <c r="J74" s="118" t="s">
        <v>151</v>
      </c>
      <c r="K74" s="120"/>
    </row>
    <row r="75" spans="1:11" ht="18" customHeight="1" x14ac:dyDescent="0.15">
      <c r="A75" s="121" t="s">
        <v>356</v>
      </c>
      <c r="B75" s="116"/>
      <c r="C75" s="117">
        <f>SUM('霧島青年会議所正味財産計算書内訳表 (様式)'!CF79)</f>
        <v>360000</v>
      </c>
      <c r="D75" s="118"/>
      <c r="E75" s="116"/>
      <c r="F75" s="286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7" t="s">
        <v>342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192583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158635</v>
      </c>
      <c r="J83" s="118" t="s">
        <v>151</v>
      </c>
      <c r="K83" s="207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932612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-127080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932612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-127080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4012538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-587709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-235538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147709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-235538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147709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1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1" ht="18" customHeight="1" x14ac:dyDescent="0.15">
      <c r="A114" s="136" t="s">
        <v>252</v>
      </c>
      <c r="B114" s="165"/>
      <c r="C114" s="122">
        <f>SUM('霧島青年会議所正味財産計算書内訳表 (様式)'!CH118)</f>
        <v>-235538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147709</v>
      </c>
      <c r="J114" s="166"/>
      <c r="K114" s="123"/>
    </row>
    <row r="115" spans="1:11" ht="18" customHeight="1" x14ac:dyDescent="0.15">
      <c r="A115" s="151" t="s">
        <v>253</v>
      </c>
      <c r="B115" s="137"/>
      <c r="C115" s="152">
        <f>SUM('霧島青年会議所正味財産計算書内訳表 (様式)'!CH119)</f>
        <v>2089387</v>
      </c>
      <c r="D115" s="149"/>
      <c r="E115" s="156"/>
      <c r="F115" s="152">
        <v>2560542</v>
      </c>
      <c r="G115" s="149"/>
      <c r="H115" s="156"/>
      <c r="I115" s="152">
        <f>SUM(C115-F115)</f>
        <v>-471155</v>
      </c>
      <c r="J115" s="149"/>
      <c r="K115" s="153"/>
    </row>
    <row r="116" spans="1:11" ht="18" customHeight="1" x14ac:dyDescent="0.15">
      <c r="A116" s="136" t="s">
        <v>254</v>
      </c>
      <c r="B116" s="137"/>
      <c r="C116" s="138">
        <f>SUM('霧島青年会議所正味財産計算書内訳表 (様式)'!CH120)</f>
        <v>1853849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-323446</v>
      </c>
      <c r="J116" s="139"/>
      <c r="K116" s="141"/>
    </row>
    <row r="117" spans="1:11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1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1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1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1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1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1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1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1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1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1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1853849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-323446</v>
      </c>
      <c r="J127" s="181"/>
      <c r="K127" s="183"/>
    </row>
    <row r="128" spans="1:11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2018-10-03T08:56:12Z</dcterms:modified>
</cp:coreProperties>
</file>